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5" i="2"/>
  <c r="D13" i="2"/>
  <c r="F14" i="2"/>
  <c r="F13" i="2"/>
  <c r="J16" i="2"/>
  <c r="B45" i="1"/>
  <c r="B34" i="1"/>
  <c r="B32" i="1"/>
  <c r="B33" i="1"/>
  <c r="B31" i="1"/>
  <c r="B44" i="1"/>
  <c r="D16" i="2"/>
  <c r="D14" i="2"/>
  <c r="J15" i="2"/>
  <c r="B39" i="1"/>
  <c r="B38" i="1"/>
  <c r="B40" i="1"/>
  <c r="F15" i="2"/>
  <c r="H13" i="2"/>
  <c r="I143" i="2"/>
  <c r="I144" i="2"/>
  <c r="I145" i="2"/>
  <c r="I152" i="2"/>
  <c r="I153" i="2"/>
  <c r="I160" i="2"/>
  <c r="I161" i="2"/>
  <c r="I168" i="2"/>
  <c r="I169" i="2"/>
  <c r="I176" i="2"/>
  <c r="I177" i="2"/>
  <c r="I184" i="2"/>
  <c r="I185" i="2"/>
  <c r="I125" i="2"/>
  <c r="I126" i="2"/>
  <c r="I132" i="2"/>
  <c r="I134" i="2"/>
  <c r="I136" i="2"/>
  <c r="I138" i="2"/>
  <c r="I140" i="2"/>
  <c r="I142" i="2"/>
  <c r="I44" i="2"/>
  <c r="I146" i="2"/>
  <c r="I147" i="2"/>
  <c r="I148" i="2"/>
  <c r="I159" i="2"/>
  <c r="I165" i="2"/>
  <c r="I166" i="2"/>
  <c r="I171" i="2"/>
  <c r="I172" i="2"/>
  <c r="I178" i="2"/>
  <c r="I124" i="2"/>
  <c r="I130" i="2"/>
  <c r="I131" i="2"/>
  <c r="I133" i="2"/>
  <c r="I141" i="2"/>
  <c r="I46" i="2"/>
  <c r="I151" i="2"/>
  <c r="I157" i="2"/>
  <c r="I158" i="2"/>
  <c r="I163" i="2"/>
  <c r="I164" i="2"/>
  <c r="I170" i="2"/>
  <c r="I183" i="2"/>
  <c r="I189" i="2"/>
  <c r="I123" i="2"/>
  <c r="I128" i="2"/>
  <c r="I129" i="2"/>
  <c r="I135" i="2"/>
  <c r="I43" i="2"/>
  <c r="I154" i="2"/>
  <c r="I173" i="2"/>
  <c r="I180" i="2"/>
  <c r="I139" i="2"/>
  <c r="I50" i="2"/>
  <c r="I51" i="2"/>
  <c r="I58" i="2"/>
  <c r="I59" i="2"/>
  <c r="I66" i="2"/>
  <c r="I67" i="2"/>
  <c r="I74" i="2"/>
  <c r="I75" i="2"/>
  <c r="I82" i="2"/>
  <c r="I83" i="2"/>
  <c r="I90" i="2"/>
  <c r="I91" i="2"/>
  <c r="I98" i="2"/>
  <c r="I99" i="2"/>
  <c r="I106" i="2"/>
  <c r="I107" i="2"/>
  <c r="I114" i="2"/>
  <c r="I115" i="2"/>
  <c r="I179" i="2"/>
  <c r="I186" i="2"/>
  <c r="I150" i="2"/>
  <c r="I155" i="2"/>
  <c r="I162" i="2"/>
  <c r="I181" i="2"/>
  <c r="I188" i="2"/>
  <c r="I45" i="2"/>
  <c r="I52" i="2"/>
  <c r="I53" i="2"/>
  <c r="I60" i="2"/>
  <c r="I61" i="2"/>
  <c r="I68" i="2"/>
  <c r="I69" i="2"/>
  <c r="I76" i="2"/>
  <c r="I77" i="2"/>
  <c r="I84" i="2"/>
  <c r="I85" i="2"/>
  <c r="I92" i="2"/>
  <c r="I93" i="2"/>
  <c r="I100" i="2"/>
  <c r="I101" i="2"/>
  <c r="I108" i="2"/>
  <c r="I109" i="2"/>
  <c r="I116" i="2"/>
  <c r="I117" i="2"/>
  <c r="I120" i="2"/>
  <c r="I122" i="2"/>
  <c r="I38" i="2"/>
  <c r="I40" i="2"/>
  <c r="I42" i="2"/>
  <c r="I23" i="2"/>
  <c r="I25" i="2"/>
  <c r="I27" i="2"/>
  <c r="I29" i="2"/>
  <c r="I31" i="2"/>
  <c r="I33" i="2"/>
  <c r="I35" i="2"/>
  <c r="I21" i="2"/>
  <c r="H14" i="2"/>
  <c r="I167" i="2"/>
  <c r="I174" i="2"/>
  <c r="I182" i="2"/>
  <c r="I47" i="2"/>
  <c r="I57" i="2"/>
  <c r="I64" i="2"/>
  <c r="I73" i="2"/>
  <c r="I80" i="2"/>
  <c r="I89" i="2"/>
  <c r="I96" i="2"/>
  <c r="I105" i="2"/>
  <c r="I112" i="2"/>
  <c r="I119" i="2"/>
  <c r="I37" i="2"/>
  <c r="I41" i="2"/>
  <c r="I24" i="2"/>
  <c r="I28" i="2"/>
  <c r="I32" i="2"/>
  <c r="I36" i="2"/>
  <c r="I95" i="2"/>
  <c r="I111" i="2"/>
  <c r="I149" i="2"/>
  <c r="I187" i="2"/>
  <c r="I137" i="2"/>
  <c r="I49" i="2"/>
  <c r="I56" i="2"/>
  <c r="I65" i="2"/>
  <c r="I72" i="2"/>
  <c r="I81" i="2"/>
  <c r="I88" i="2"/>
  <c r="I22" i="2"/>
  <c r="I30" i="2"/>
  <c r="I55" i="2"/>
  <c r="I62" i="2"/>
  <c r="I71" i="2"/>
  <c r="I78" i="2"/>
  <c r="I94" i="2"/>
  <c r="I103" i="2"/>
  <c r="I110" i="2"/>
  <c r="I156" i="2"/>
  <c r="I175" i="2"/>
  <c r="I127" i="2"/>
  <c r="I48" i="2"/>
  <c r="I54" i="2"/>
  <c r="I63" i="2"/>
  <c r="I70" i="2"/>
  <c r="I79" i="2"/>
  <c r="I86" i="2"/>
  <c r="I102" i="2"/>
  <c r="I118" i="2"/>
  <c r="I97" i="2"/>
  <c r="I104" i="2"/>
  <c r="I113" i="2"/>
  <c r="I121" i="2"/>
  <c r="I39" i="2"/>
  <c r="I26" i="2"/>
  <c r="I34" i="2"/>
  <c r="I87" i="2"/>
  <c r="B35" i="1"/>
  <c r="B36" i="1"/>
  <c r="J104" i="2"/>
  <c r="K104" i="2"/>
  <c r="L104" i="2"/>
  <c r="M104" i="2"/>
  <c r="N104" i="2"/>
  <c r="J54" i="2"/>
  <c r="M54" i="2"/>
  <c r="N54" i="2"/>
  <c r="K54" i="2"/>
  <c r="L54" i="2"/>
  <c r="J78" i="2"/>
  <c r="M78" i="2"/>
  <c r="N78" i="2"/>
  <c r="K78" i="2"/>
  <c r="L78" i="2"/>
  <c r="J72" i="2"/>
  <c r="K72" i="2"/>
  <c r="L72" i="2"/>
  <c r="M72" i="2"/>
  <c r="N72" i="2"/>
  <c r="K95" i="2"/>
  <c r="L95" i="2"/>
  <c r="M95" i="2"/>
  <c r="N95" i="2"/>
  <c r="J95" i="2"/>
  <c r="J112" i="2"/>
  <c r="K112" i="2"/>
  <c r="L112" i="2"/>
  <c r="M112" i="2"/>
  <c r="N112" i="2"/>
  <c r="K47" i="2"/>
  <c r="L47" i="2"/>
  <c r="J47" i="2"/>
  <c r="M47" i="2"/>
  <c r="N47" i="2"/>
  <c r="J14" i="2"/>
  <c r="J13" i="2"/>
  <c r="M23" i="2"/>
  <c r="N23" i="2"/>
  <c r="J23" i="2"/>
  <c r="K23" i="2"/>
  <c r="L23" i="2"/>
  <c r="M109" i="2"/>
  <c r="N109" i="2"/>
  <c r="J109" i="2"/>
  <c r="K109" i="2"/>
  <c r="L109" i="2"/>
  <c r="M77" i="2"/>
  <c r="N77" i="2"/>
  <c r="J77" i="2"/>
  <c r="K77" i="2"/>
  <c r="L77" i="2"/>
  <c r="K45" i="2"/>
  <c r="L45" i="2"/>
  <c r="J45" i="2"/>
  <c r="M45" i="2"/>
  <c r="N45" i="2"/>
  <c r="J99" i="2"/>
  <c r="M99" i="2"/>
  <c r="N99" i="2"/>
  <c r="K99" i="2"/>
  <c r="L99" i="2"/>
  <c r="J67" i="2"/>
  <c r="M67" i="2"/>
  <c r="N67" i="2"/>
  <c r="K67" i="2"/>
  <c r="L67" i="2"/>
  <c r="K173" i="2"/>
  <c r="L173" i="2"/>
  <c r="J173" i="2"/>
  <c r="M173" i="2"/>
  <c r="N173" i="2"/>
  <c r="J183" i="2"/>
  <c r="K183" i="2"/>
  <c r="L183" i="2"/>
  <c r="M183" i="2"/>
  <c r="N183" i="2"/>
  <c r="K141" i="2"/>
  <c r="L141" i="2"/>
  <c r="J141" i="2"/>
  <c r="M141" i="2"/>
  <c r="N141" i="2"/>
  <c r="J166" i="2"/>
  <c r="K166" i="2"/>
  <c r="L166" i="2"/>
  <c r="M166" i="2"/>
  <c r="N166" i="2"/>
  <c r="M140" i="2"/>
  <c r="N140" i="2"/>
  <c r="J140" i="2"/>
  <c r="K140" i="2"/>
  <c r="L140" i="2"/>
  <c r="J184" i="2"/>
  <c r="K184" i="2"/>
  <c r="L184" i="2"/>
  <c r="M184" i="2"/>
  <c r="N184" i="2"/>
  <c r="J152" i="2"/>
  <c r="K152" i="2"/>
  <c r="L152" i="2"/>
  <c r="M152" i="2"/>
  <c r="N152" i="2"/>
  <c r="B42" i="1"/>
  <c r="B43" i="1"/>
  <c r="B18" i="1"/>
  <c r="J97" i="2"/>
  <c r="K97" i="2"/>
  <c r="L97" i="2"/>
  <c r="M97" i="2"/>
  <c r="N97" i="2"/>
  <c r="J48" i="2"/>
  <c r="K48" i="2"/>
  <c r="L48" i="2"/>
  <c r="M48" i="2"/>
  <c r="N48" i="2"/>
  <c r="K71" i="2"/>
  <c r="L71" i="2"/>
  <c r="M71" i="2"/>
  <c r="N71" i="2"/>
  <c r="J71" i="2"/>
  <c r="J65" i="2"/>
  <c r="K65" i="2"/>
  <c r="L65" i="2"/>
  <c r="M65" i="2"/>
  <c r="N65" i="2"/>
  <c r="J36" i="2"/>
  <c r="K36" i="2"/>
  <c r="L36" i="2"/>
  <c r="M36" i="2"/>
  <c r="N36" i="2"/>
  <c r="J105" i="2"/>
  <c r="K105" i="2"/>
  <c r="L105" i="2"/>
  <c r="M105" i="2"/>
  <c r="N105" i="2"/>
  <c r="J182" i="2"/>
  <c r="K182" i="2"/>
  <c r="L182" i="2"/>
  <c r="M182" i="2"/>
  <c r="N182" i="2"/>
  <c r="M29" i="2"/>
  <c r="N29" i="2"/>
  <c r="K29" i="2"/>
  <c r="L29" i="2"/>
  <c r="J29" i="2"/>
  <c r="M120" i="2"/>
  <c r="N120" i="2"/>
  <c r="K120" i="2"/>
  <c r="L120" i="2"/>
  <c r="J120" i="2"/>
  <c r="J92" i="2"/>
  <c r="M92" i="2"/>
  <c r="N92" i="2"/>
  <c r="K92" i="2"/>
  <c r="L92" i="2"/>
  <c r="J60" i="2"/>
  <c r="M60" i="2"/>
  <c r="N60" i="2"/>
  <c r="K60" i="2"/>
  <c r="L60" i="2"/>
  <c r="J150" i="2"/>
  <c r="K150" i="2"/>
  <c r="L150" i="2"/>
  <c r="M150" i="2"/>
  <c r="N150" i="2"/>
  <c r="J98" i="2"/>
  <c r="K98" i="2"/>
  <c r="L98" i="2"/>
  <c r="M98" i="2"/>
  <c r="N98" i="2"/>
  <c r="J66" i="2"/>
  <c r="K66" i="2"/>
  <c r="L66" i="2"/>
  <c r="M66" i="2"/>
  <c r="N66" i="2"/>
  <c r="J154" i="2"/>
  <c r="M154" i="2"/>
  <c r="N154" i="2"/>
  <c r="K154" i="2"/>
  <c r="L154" i="2"/>
  <c r="J170" i="2"/>
  <c r="M170" i="2"/>
  <c r="N170" i="2"/>
  <c r="K170" i="2"/>
  <c r="L170" i="2"/>
  <c r="K133" i="2"/>
  <c r="L133" i="2"/>
  <c r="J133" i="2"/>
  <c r="M133" i="2"/>
  <c r="N133" i="2"/>
  <c r="K165" i="2"/>
  <c r="L165" i="2"/>
  <c r="J165" i="2"/>
  <c r="M165" i="2"/>
  <c r="N165" i="2"/>
  <c r="M138" i="2"/>
  <c r="N138" i="2"/>
  <c r="K138" i="2"/>
  <c r="L138" i="2"/>
  <c r="J138" i="2"/>
  <c r="J177" i="2"/>
  <c r="M177" i="2"/>
  <c r="N177" i="2"/>
  <c r="K177" i="2"/>
  <c r="L177" i="2"/>
  <c r="J145" i="2"/>
  <c r="M145" i="2"/>
  <c r="N145" i="2"/>
  <c r="K145" i="2"/>
  <c r="L145" i="2"/>
  <c r="J121" i="2"/>
  <c r="K121" i="2"/>
  <c r="L121" i="2"/>
  <c r="M121" i="2"/>
  <c r="N121" i="2"/>
  <c r="J127" i="2"/>
  <c r="M127" i="2"/>
  <c r="N127" i="2"/>
  <c r="K127" i="2"/>
  <c r="L127" i="2"/>
  <c r="J26" i="2"/>
  <c r="K26" i="2"/>
  <c r="L26" i="2"/>
  <c r="M26" i="2"/>
  <c r="N26" i="2"/>
  <c r="J86" i="2"/>
  <c r="M86" i="2"/>
  <c r="N86" i="2"/>
  <c r="K86" i="2"/>
  <c r="L86" i="2"/>
  <c r="J156" i="2"/>
  <c r="M156" i="2"/>
  <c r="N156" i="2"/>
  <c r="K156" i="2"/>
  <c r="L156" i="2"/>
  <c r="J30" i="2"/>
  <c r="K30" i="2"/>
  <c r="L30" i="2"/>
  <c r="M30" i="2"/>
  <c r="N30" i="2"/>
  <c r="K137" i="2"/>
  <c r="L137" i="2"/>
  <c r="M137" i="2"/>
  <c r="N137" i="2"/>
  <c r="J137" i="2"/>
  <c r="J24" i="2"/>
  <c r="K24" i="2"/>
  <c r="L24" i="2"/>
  <c r="M24" i="2"/>
  <c r="N24" i="2"/>
  <c r="J80" i="2"/>
  <c r="K80" i="2"/>
  <c r="L80" i="2"/>
  <c r="M80" i="2"/>
  <c r="N80" i="2"/>
  <c r="M31" i="2"/>
  <c r="N31" i="2"/>
  <c r="J31" i="2"/>
  <c r="K31" i="2"/>
  <c r="L31" i="2"/>
  <c r="M122" i="2"/>
  <c r="N122" i="2"/>
  <c r="J122" i="2"/>
  <c r="K122" i="2"/>
  <c r="L122" i="2"/>
  <c r="M93" i="2"/>
  <c r="N93" i="2"/>
  <c r="J93" i="2"/>
  <c r="K93" i="2"/>
  <c r="L93" i="2"/>
  <c r="M61" i="2"/>
  <c r="N61" i="2"/>
  <c r="K61" i="2"/>
  <c r="L61" i="2"/>
  <c r="J61" i="2"/>
  <c r="M155" i="2"/>
  <c r="N155" i="2"/>
  <c r="K155" i="2"/>
  <c r="L155" i="2"/>
  <c r="J155" i="2"/>
  <c r="J115" i="2"/>
  <c r="M115" i="2"/>
  <c r="N115" i="2"/>
  <c r="K115" i="2"/>
  <c r="L115" i="2"/>
  <c r="J83" i="2"/>
  <c r="M83" i="2"/>
  <c r="N83" i="2"/>
  <c r="K83" i="2"/>
  <c r="L83" i="2"/>
  <c r="K51" i="2"/>
  <c r="L51" i="2"/>
  <c r="J51" i="2"/>
  <c r="M51" i="2"/>
  <c r="N51" i="2"/>
  <c r="J129" i="2"/>
  <c r="M129" i="2"/>
  <c r="N129" i="2"/>
  <c r="K129" i="2"/>
  <c r="L129" i="2"/>
  <c r="J158" i="2"/>
  <c r="K158" i="2"/>
  <c r="L158" i="2"/>
  <c r="M158" i="2"/>
  <c r="N158" i="2"/>
  <c r="J124" i="2"/>
  <c r="K124" i="2"/>
  <c r="L124" i="2"/>
  <c r="M124" i="2"/>
  <c r="N124" i="2"/>
  <c r="M147" i="2"/>
  <c r="N147" i="2"/>
  <c r="J147" i="2"/>
  <c r="K147" i="2"/>
  <c r="L147" i="2"/>
  <c r="M132" i="2"/>
  <c r="N132" i="2"/>
  <c r="J132" i="2"/>
  <c r="K132" i="2"/>
  <c r="L132" i="2"/>
  <c r="J168" i="2"/>
  <c r="M168" i="2"/>
  <c r="N168" i="2"/>
  <c r="K168" i="2"/>
  <c r="L168" i="2"/>
  <c r="J39" i="2"/>
  <c r="K39" i="2"/>
  <c r="L39" i="2"/>
  <c r="M39" i="2"/>
  <c r="N39" i="2"/>
  <c r="K79" i="2"/>
  <c r="L79" i="2"/>
  <c r="M79" i="2"/>
  <c r="N79" i="2"/>
  <c r="J79" i="2"/>
  <c r="J110" i="2"/>
  <c r="M110" i="2"/>
  <c r="N110" i="2"/>
  <c r="K110" i="2"/>
  <c r="L110" i="2"/>
  <c r="J22" i="2"/>
  <c r="K22" i="2"/>
  <c r="L22" i="2"/>
  <c r="M22" i="2"/>
  <c r="N22" i="2"/>
  <c r="M187" i="2"/>
  <c r="N187" i="2"/>
  <c r="K187" i="2"/>
  <c r="L187" i="2"/>
  <c r="J187" i="2"/>
  <c r="J41" i="2"/>
  <c r="K41" i="2"/>
  <c r="L41" i="2"/>
  <c r="M41" i="2"/>
  <c r="N41" i="2"/>
  <c r="J73" i="2"/>
  <c r="K73" i="2"/>
  <c r="L73" i="2"/>
  <c r="M73" i="2"/>
  <c r="N73" i="2"/>
  <c r="J21" i="2"/>
  <c r="K21" i="2"/>
  <c r="L21" i="2"/>
  <c r="M21" i="2"/>
  <c r="N21" i="2"/>
  <c r="M42" i="2"/>
  <c r="N42" i="2"/>
  <c r="K42" i="2"/>
  <c r="L42" i="2"/>
  <c r="J42" i="2"/>
  <c r="J108" i="2"/>
  <c r="M108" i="2"/>
  <c r="N108" i="2"/>
  <c r="K108" i="2"/>
  <c r="L108" i="2"/>
  <c r="J76" i="2"/>
  <c r="M76" i="2"/>
  <c r="N76" i="2"/>
  <c r="K76" i="2"/>
  <c r="L76" i="2"/>
  <c r="J188" i="2"/>
  <c r="M188" i="2"/>
  <c r="N188" i="2"/>
  <c r="K188" i="2"/>
  <c r="L188" i="2"/>
  <c r="J114" i="2"/>
  <c r="K114" i="2"/>
  <c r="L114" i="2"/>
  <c r="M114" i="2"/>
  <c r="N114" i="2"/>
  <c r="J82" i="2"/>
  <c r="K82" i="2"/>
  <c r="L82" i="2"/>
  <c r="M82" i="2"/>
  <c r="N82" i="2"/>
  <c r="J50" i="2"/>
  <c r="K50" i="2"/>
  <c r="L50" i="2"/>
  <c r="M50" i="2"/>
  <c r="N50" i="2"/>
  <c r="M128" i="2"/>
  <c r="N128" i="2"/>
  <c r="J128" i="2"/>
  <c r="K128" i="2"/>
  <c r="L128" i="2"/>
  <c r="K157" i="2"/>
  <c r="L157" i="2"/>
  <c r="J157" i="2"/>
  <c r="M157" i="2"/>
  <c r="N157" i="2"/>
  <c r="J178" i="2"/>
  <c r="M178" i="2"/>
  <c r="N178" i="2"/>
  <c r="K178" i="2"/>
  <c r="L178" i="2"/>
  <c r="J146" i="2"/>
  <c r="M146" i="2"/>
  <c r="N146" i="2"/>
  <c r="K146" i="2"/>
  <c r="L146" i="2"/>
  <c r="K126" i="2"/>
  <c r="L126" i="2"/>
  <c r="M126" i="2"/>
  <c r="N126" i="2"/>
  <c r="J126" i="2"/>
  <c r="K161" i="2"/>
  <c r="L161" i="2"/>
  <c r="M161" i="2"/>
  <c r="N161" i="2"/>
  <c r="J161" i="2"/>
  <c r="K87" i="2"/>
  <c r="L87" i="2"/>
  <c r="M87" i="2"/>
  <c r="N87" i="2"/>
  <c r="J87" i="2"/>
  <c r="J118" i="2"/>
  <c r="M118" i="2"/>
  <c r="N118" i="2"/>
  <c r="K118" i="2"/>
  <c r="L118" i="2"/>
  <c r="J70" i="2"/>
  <c r="M70" i="2"/>
  <c r="N70" i="2"/>
  <c r="K70" i="2"/>
  <c r="L70" i="2"/>
  <c r="K103" i="2"/>
  <c r="L103" i="2"/>
  <c r="M103" i="2"/>
  <c r="N103" i="2"/>
  <c r="J103" i="2"/>
  <c r="J62" i="2"/>
  <c r="M62" i="2"/>
  <c r="N62" i="2"/>
  <c r="K62" i="2"/>
  <c r="L62" i="2"/>
  <c r="J88" i="2"/>
  <c r="K88" i="2"/>
  <c r="L88" i="2"/>
  <c r="M88" i="2"/>
  <c r="N88" i="2"/>
  <c r="J56" i="2"/>
  <c r="K56" i="2"/>
  <c r="L56" i="2"/>
  <c r="M56" i="2"/>
  <c r="N56" i="2"/>
  <c r="K149" i="2"/>
  <c r="L149" i="2"/>
  <c r="M149" i="2"/>
  <c r="N149" i="2"/>
  <c r="J149" i="2"/>
  <c r="J32" i="2"/>
  <c r="K32" i="2"/>
  <c r="L32" i="2"/>
  <c r="M32" i="2"/>
  <c r="N32" i="2"/>
  <c r="J37" i="2"/>
  <c r="K37" i="2"/>
  <c r="L37" i="2"/>
  <c r="M37" i="2"/>
  <c r="N37" i="2"/>
  <c r="J96" i="2"/>
  <c r="K96" i="2"/>
  <c r="L96" i="2"/>
  <c r="M96" i="2"/>
  <c r="N96" i="2"/>
  <c r="J64" i="2"/>
  <c r="K64" i="2"/>
  <c r="L64" i="2"/>
  <c r="M64" i="2"/>
  <c r="N64" i="2"/>
  <c r="J174" i="2"/>
  <c r="K174" i="2"/>
  <c r="L174" i="2"/>
  <c r="M174" i="2"/>
  <c r="N174" i="2"/>
  <c r="M35" i="2"/>
  <c r="N35" i="2"/>
  <c r="J35" i="2"/>
  <c r="K35" i="2"/>
  <c r="L35" i="2"/>
  <c r="M27" i="2"/>
  <c r="N27" i="2"/>
  <c r="J27" i="2"/>
  <c r="K27" i="2"/>
  <c r="L27" i="2"/>
  <c r="M40" i="2"/>
  <c r="N40" i="2"/>
  <c r="J40" i="2"/>
  <c r="K40" i="2"/>
  <c r="L40" i="2"/>
  <c r="M117" i="2"/>
  <c r="N117" i="2"/>
  <c r="K117" i="2"/>
  <c r="L117" i="2"/>
  <c r="J117" i="2"/>
  <c r="M101" i="2"/>
  <c r="N101" i="2"/>
  <c r="K101" i="2"/>
  <c r="L101" i="2"/>
  <c r="J101" i="2"/>
  <c r="M85" i="2"/>
  <c r="N85" i="2"/>
  <c r="K85" i="2"/>
  <c r="L85" i="2"/>
  <c r="J85" i="2"/>
  <c r="M69" i="2"/>
  <c r="N69" i="2"/>
  <c r="K69" i="2"/>
  <c r="L69" i="2"/>
  <c r="J69" i="2"/>
  <c r="M53" i="2"/>
  <c r="N53" i="2"/>
  <c r="K53" i="2"/>
  <c r="L53" i="2"/>
  <c r="J53" i="2"/>
  <c r="K181" i="2"/>
  <c r="L181" i="2"/>
  <c r="M181" i="2"/>
  <c r="N181" i="2"/>
  <c r="J181" i="2"/>
  <c r="J186" i="2"/>
  <c r="M186" i="2"/>
  <c r="N186" i="2"/>
  <c r="K186" i="2"/>
  <c r="L186" i="2"/>
  <c r="J107" i="2"/>
  <c r="M107" i="2"/>
  <c r="N107" i="2"/>
  <c r="K107" i="2"/>
  <c r="L107" i="2"/>
  <c r="J91" i="2"/>
  <c r="M91" i="2"/>
  <c r="N91" i="2"/>
  <c r="K91" i="2"/>
  <c r="L91" i="2"/>
  <c r="J75" i="2"/>
  <c r="M75" i="2"/>
  <c r="N75" i="2"/>
  <c r="K75" i="2"/>
  <c r="L75" i="2"/>
  <c r="J59" i="2"/>
  <c r="M59" i="2"/>
  <c r="N59" i="2"/>
  <c r="K59" i="2"/>
  <c r="L59" i="2"/>
  <c r="K139" i="2"/>
  <c r="L139" i="2"/>
  <c r="J139" i="2"/>
  <c r="M139" i="2"/>
  <c r="N139" i="2"/>
  <c r="K43" i="2"/>
  <c r="L43" i="2"/>
  <c r="M43" i="2"/>
  <c r="N43" i="2"/>
  <c r="J43" i="2"/>
  <c r="J123" i="2"/>
  <c r="K123" i="2"/>
  <c r="L123" i="2"/>
  <c r="M123" i="2"/>
  <c r="N123" i="2"/>
  <c r="J164" i="2"/>
  <c r="K164" i="2"/>
  <c r="L164" i="2"/>
  <c r="M164" i="2"/>
  <c r="N164" i="2"/>
  <c r="J151" i="2"/>
  <c r="M151" i="2"/>
  <c r="N151" i="2"/>
  <c r="K151" i="2"/>
  <c r="L151" i="2"/>
  <c r="J131" i="2"/>
  <c r="K131" i="2"/>
  <c r="L131" i="2"/>
  <c r="M131" i="2"/>
  <c r="N131" i="2"/>
  <c r="J172" i="2"/>
  <c r="K172" i="2"/>
  <c r="L172" i="2"/>
  <c r="M172" i="2"/>
  <c r="N172" i="2"/>
  <c r="J159" i="2"/>
  <c r="K159" i="2"/>
  <c r="L159" i="2"/>
  <c r="M159" i="2"/>
  <c r="N159" i="2"/>
  <c r="M44" i="2"/>
  <c r="N44" i="2"/>
  <c r="K44" i="2"/>
  <c r="L44" i="2"/>
  <c r="J44" i="2"/>
  <c r="M136" i="2"/>
  <c r="N136" i="2"/>
  <c r="J136" i="2"/>
  <c r="K136" i="2"/>
  <c r="L136" i="2"/>
  <c r="J125" i="2"/>
  <c r="K125" i="2"/>
  <c r="L125" i="2"/>
  <c r="M125" i="2"/>
  <c r="N125" i="2"/>
  <c r="J176" i="2"/>
  <c r="M176" i="2"/>
  <c r="N176" i="2"/>
  <c r="K176" i="2"/>
  <c r="L176" i="2"/>
  <c r="J160" i="2"/>
  <c r="K160" i="2"/>
  <c r="L160" i="2"/>
  <c r="M160" i="2"/>
  <c r="N160" i="2"/>
  <c r="J144" i="2"/>
  <c r="K144" i="2"/>
  <c r="L144" i="2"/>
  <c r="M144" i="2"/>
  <c r="N144" i="2"/>
  <c r="J34" i="2"/>
  <c r="K34" i="2"/>
  <c r="L34" i="2"/>
  <c r="M34" i="2"/>
  <c r="N34" i="2"/>
  <c r="J113" i="2"/>
  <c r="K113" i="2"/>
  <c r="L113" i="2"/>
  <c r="M113" i="2"/>
  <c r="N113" i="2"/>
  <c r="J102" i="2"/>
  <c r="M102" i="2"/>
  <c r="N102" i="2"/>
  <c r="K102" i="2"/>
  <c r="L102" i="2"/>
  <c r="K63" i="2"/>
  <c r="L63" i="2"/>
  <c r="M63" i="2"/>
  <c r="N63" i="2"/>
  <c r="J63" i="2"/>
  <c r="J175" i="2"/>
  <c r="M175" i="2"/>
  <c r="N175" i="2"/>
  <c r="K175" i="2"/>
  <c r="L175" i="2"/>
  <c r="J94" i="2"/>
  <c r="M94" i="2"/>
  <c r="N94" i="2"/>
  <c r="K94" i="2"/>
  <c r="L94" i="2"/>
  <c r="K55" i="2"/>
  <c r="L55" i="2"/>
  <c r="M55" i="2"/>
  <c r="N55" i="2"/>
  <c r="J55" i="2"/>
  <c r="J81" i="2"/>
  <c r="K81" i="2"/>
  <c r="L81" i="2"/>
  <c r="M81" i="2"/>
  <c r="N81" i="2"/>
  <c r="J49" i="2"/>
  <c r="M49" i="2"/>
  <c r="N49" i="2"/>
  <c r="K49" i="2"/>
  <c r="L49" i="2"/>
  <c r="K111" i="2"/>
  <c r="L111" i="2"/>
  <c r="M111" i="2"/>
  <c r="N111" i="2"/>
  <c r="J111" i="2"/>
  <c r="J28" i="2"/>
  <c r="K28" i="2"/>
  <c r="L28" i="2"/>
  <c r="M28" i="2"/>
  <c r="N28" i="2"/>
  <c r="J119" i="2"/>
  <c r="K119" i="2"/>
  <c r="L119" i="2"/>
  <c r="M119" i="2"/>
  <c r="N119" i="2"/>
  <c r="J89" i="2"/>
  <c r="K89" i="2"/>
  <c r="L89" i="2"/>
  <c r="M89" i="2"/>
  <c r="N89" i="2"/>
  <c r="J57" i="2"/>
  <c r="K57" i="2"/>
  <c r="L57" i="2"/>
  <c r="M57" i="2"/>
  <c r="N57" i="2"/>
  <c r="J167" i="2"/>
  <c r="K167" i="2"/>
  <c r="L167" i="2"/>
  <c r="M167" i="2"/>
  <c r="N167" i="2"/>
  <c r="M33" i="2"/>
  <c r="N33" i="2"/>
  <c r="K33" i="2"/>
  <c r="L33" i="2"/>
  <c r="J33" i="2"/>
  <c r="M25" i="2"/>
  <c r="N25" i="2"/>
  <c r="K25" i="2"/>
  <c r="L25" i="2"/>
  <c r="J25" i="2"/>
  <c r="M38" i="2"/>
  <c r="N38" i="2"/>
  <c r="K38" i="2"/>
  <c r="L38" i="2"/>
  <c r="J38" i="2"/>
  <c r="J116" i="2"/>
  <c r="M116" i="2"/>
  <c r="N116" i="2"/>
  <c r="K116" i="2"/>
  <c r="L116" i="2"/>
  <c r="J100" i="2"/>
  <c r="M100" i="2"/>
  <c r="N100" i="2"/>
  <c r="K100" i="2"/>
  <c r="L100" i="2"/>
  <c r="J84" i="2"/>
  <c r="M84" i="2"/>
  <c r="N84" i="2"/>
  <c r="K84" i="2"/>
  <c r="L84" i="2"/>
  <c r="J68" i="2"/>
  <c r="M68" i="2"/>
  <c r="N68" i="2"/>
  <c r="K68" i="2"/>
  <c r="L68" i="2"/>
  <c r="J52" i="2"/>
  <c r="M52" i="2"/>
  <c r="N52" i="2"/>
  <c r="K52" i="2"/>
  <c r="L52" i="2"/>
  <c r="J162" i="2"/>
  <c r="M162" i="2"/>
  <c r="N162" i="2"/>
  <c r="K162" i="2"/>
  <c r="L162" i="2"/>
  <c r="M179" i="2"/>
  <c r="N179" i="2"/>
  <c r="J179" i="2"/>
  <c r="K179" i="2"/>
  <c r="L179" i="2"/>
  <c r="J106" i="2"/>
  <c r="K106" i="2"/>
  <c r="L106" i="2"/>
  <c r="M106" i="2"/>
  <c r="N106" i="2"/>
  <c r="J90" i="2"/>
  <c r="K90" i="2"/>
  <c r="L90" i="2"/>
  <c r="M90" i="2"/>
  <c r="N90" i="2"/>
  <c r="J74" i="2"/>
  <c r="K74" i="2"/>
  <c r="L74" i="2"/>
  <c r="M74" i="2"/>
  <c r="N74" i="2"/>
  <c r="J58" i="2"/>
  <c r="K58" i="2"/>
  <c r="L58" i="2"/>
  <c r="M58" i="2"/>
  <c r="N58" i="2"/>
  <c r="J180" i="2"/>
  <c r="K180" i="2"/>
  <c r="L180" i="2"/>
  <c r="M180" i="2"/>
  <c r="N180" i="2"/>
  <c r="K135" i="2"/>
  <c r="L135" i="2"/>
  <c r="M135" i="2"/>
  <c r="N135" i="2"/>
  <c r="J135" i="2"/>
  <c r="K189" i="2"/>
  <c r="L189" i="2"/>
  <c r="M189" i="2"/>
  <c r="N189" i="2"/>
  <c r="J189" i="2"/>
  <c r="M163" i="2"/>
  <c r="N163" i="2"/>
  <c r="K163" i="2"/>
  <c r="L163" i="2"/>
  <c r="J163" i="2"/>
  <c r="M46" i="2"/>
  <c r="N46" i="2"/>
  <c r="J46" i="2"/>
  <c r="K46" i="2"/>
  <c r="L46" i="2"/>
  <c r="K130" i="2"/>
  <c r="L130" i="2"/>
  <c r="J130" i="2"/>
  <c r="M130" i="2"/>
  <c r="N130" i="2"/>
  <c r="M171" i="2"/>
  <c r="N171" i="2"/>
  <c r="J171" i="2"/>
  <c r="K171" i="2"/>
  <c r="L171" i="2"/>
  <c r="J148" i="2"/>
  <c r="M148" i="2"/>
  <c r="N148" i="2"/>
  <c r="K148" i="2"/>
  <c r="L148" i="2"/>
  <c r="M142" i="2"/>
  <c r="N142" i="2"/>
  <c r="J142" i="2"/>
  <c r="K142" i="2"/>
  <c r="L142" i="2"/>
  <c r="M134" i="2"/>
  <c r="N134" i="2"/>
  <c r="J134" i="2"/>
  <c r="K134" i="2"/>
  <c r="L134" i="2"/>
  <c r="J185" i="2"/>
  <c r="K185" i="2"/>
  <c r="L185" i="2"/>
  <c r="M185" i="2"/>
  <c r="N185" i="2"/>
  <c r="M169" i="2"/>
  <c r="N169" i="2"/>
  <c r="J169" i="2"/>
  <c r="K169" i="2"/>
  <c r="L169" i="2"/>
  <c r="J153" i="2"/>
  <c r="K153" i="2"/>
  <c r="L153" i="2"/>
  <c r="M153" i="2"/>
  <c r="N153" i="2"/>
  <c r="K143" i="2"/>
  <c r="L143" i="2"/>
  <c r="M143" i="2"/>
  <c r="N143" i="2"/>
  <c r="J143" i="2"/>
  <c r="B19" i="1"/>
  <c r="B22" i="1"/>
  <c r="B20" i="1"/>
  <c r="B21" i="1"/>
  <c r="B24" i="1"/>
  <c r="B23" i="1"/>
</calcChain>
</file>

<file path=xl/sharedStrings.xml><?xml version="1.0" encoding="utf-8"?>
<sst xmlns="http://schemas.openxmlformats.org/spreadsheetml/2006/main" count="291" uniqueCount="264">
  <si>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</si>
  <si>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</si>
  <si>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</si>
  <si>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</si>
  <si>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</si>
  <si>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</si>
  <si>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</si>
  <si>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</si>
  <si>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</si>
  <si>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</si>
  <si>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</si>
  <si>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</si>
  <si>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</si>
  <si>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</si>
  <si>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</si>
  <si>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</si>
  <si>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</si>
  <si>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</si>
  <si>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</si>
  <si>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</si>
  <si>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</si>
  <si>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</si>
  <si>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</si>
  <si>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</si>
  <si>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</si>
  <si>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</si>
  <si>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</si>
  <si>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</si>
  <si>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</si>
  <si>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</si>
  <si>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</si>
  <si>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</si>
  <si>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</si>
  <si>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</si>
  <si>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</si>
  <si>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</si>
  <si>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</si>
  <si>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</si>
  <si>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</si>
  <si>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</si>
  <si>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</si>
  <si>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</si>
  <si>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</si>
  <si>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</si>
  <si>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</si>
  <si>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</si>
  <si>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</si>
  <si>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</si>
  <si>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</si>
  <si>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</si>
  <si>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</si>
  <si>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</si>
  <si>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</si>
  <si>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</si>
  <si>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</si>
  <si>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</si>
  <si>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</si>
  <si>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</si>
  <si>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</si>
  <si>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</si>
  <si>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</si>
  <si>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</si>
  <si>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</si>
  <si>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</si>
  <si>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</si>
  <si>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</si>
  <si>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</si>
  <si>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</si>
  <si>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</si>
  <si>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</si>
  <si>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</si>
  <si>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</si>
  <si>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</si>
  <si>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</si>
  <si>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</si>
  <si>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</si>
  <si>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</si>
  <si>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</si>
  <si>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</si>
  <si>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</si>
  <si>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</si>
  <si>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</si>
  <si>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</si>
  <si>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</si>
  <si>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</si>
  <si>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</si>
  <si>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</si>
  <si>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</si>
  <si>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</si>
  <si>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</si>
  <si>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</si>
  <si>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</si>
  <si>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15:37:12</t>
  </si>
  <si>
    <t xml:space="preserve">   15:37:24</t>
  </si>
  <si>
    <t xml:space="preserve">   15:37:34</t>
  </si>
  <si>
    <t xml:space="preserve">   15:37:44</t>
  </si>
  <si>
    <t xml:space="preserve">   15:37:54</t>
  </si>
  <si>
    <t xml:space="preserve">   15:38:04</t>
  </si>
  <si>
    <t xml:space="preserve">   15:38:14</t>
  </si>
  <si>
    <t xml:space="preserve">   15:38:24</t>
  </si>
  <si>
    <t xml:space="preserve">   15:38:34</t>
  </si>
  <si>
    <t xml:space="preserve">   15:38:44</t>
  </si>
  <si>
    <t xml:space="preserve">   15:38:54</t>
  </si>
  <si>
    <t xml:space="preserve">   15:39:04</t>
  </si>
  <si>
    <t xml:space="preserve">   15:39:14</t>
  </si>
  <si>
    <t xml:space="preserve">   15:39:24</t>
  </si>
  <si>
    <t xml:space="preserve">   15:39:34</t>
  </si>
  <si>
    <t xml:space="preserve">   15:39:44</t>
  </si>
  <si>
    <t xml:space="preserve">   15:39:54</t>
  </si>
  <si>
    <t xml:space="preserve">   15:40:04</t>
  </si>
  <si>
    <t xml:space="preserve">   15:40:14</t>
  </si>
  <si>
    <t xml:space="preserve">   15:40:24</t>
  </si>
  <si>
    <t xml:space="preserve">   15:40:34</t>
  </si>
  <si>
    <t xml:space="preserve">   15:40:44</t>
  </si>
  <si>
    <t xml:space="preserve">   15:40:54</t>
  </si>
  <si>
    <t xml:space="preserve">   15:41:04</t>
  </si>
  <si>
    <t xml:space="preserve">   15:41:14</t>
  </si>
  <si>
    <t xml:space="preserve">   15:41:24</t>
  </si>
  <si>
    <t xml:space="preserve">   15:41:34</t>
  </si>
  <si>
    <t xml:space="preserve">   15:41:44</t>
  </si>
  <si>
    <t xml:space="preserve">   15:41:54</t>
  </si>
  <si>
    <t xml:space="preserve">   15:42:04</t>
  </si>
  <si>
    <t xml:space="preserve">   15:42:14</t>
  </si>
  <si>
    <t xml:space="preserve">   15:42:24</t>
  </si>
  <si>
    <t xml:space="preserve">   15:42:34</t>
  </si>
  <si>
    <t xml:space="preserve">   15:42:44</t>
  </si>
  <si>
    <t xml:space="preserve">   15:42:54</t>
  </si>
  <si>
    <t xml:space="preserve">   15:43:04</t>
  </si>
  <si>
    <t xml:space="preserve">   15:43:14</t>
  </si>
  <si>
    <t xml:space="preserve">   15:43:24</t>
  </si>
  <si>
    <t xml:space="preserve">   15:43:34</t>
  </si>
  <si>
    <t xml:space="preserve">   15:43:44</t>
  </si>
  <si>
    <t xml:space="preserve">   15:43:54</t>
  </si>
  <si>
    <t xml:space="preserve">   15:44:03</t>
  </si>
  <si>
    <t xml:space="preserve">   15:44:13</t>
  </si>
  <si>
    <t xml:space="preserve">   15:44:23</t>
  </si>
  <si>
    <t xml:space="preserve">   15:44:33</t>
  </si>
  <si>
    <t xml:space="preserve">   15:44:43</t>
  </si>
  <si>
    <t xml:space="preserve">   15:44:53</t>
  </si>
  <si>
    <t xml:space="preserve">   15:45:03</t>
  </si>
  <si>
    <t xml:space="preserve">   15:45:13</t>
  </si>
  <si>
    <t xml:space="preserve">   15:45:23</t>
  </si>
  <si>
    <t xml:space="preserve">   15:45:33</t>
  </si>
  <si>
    <t xml:space="preserve">   15:45:43</t>
  </si>
  <si>
    <t xml:space="preserve">   15:45:53</t>
  </si>
  <si>
    <t xml:space="preserve">   15:46:03</t>
  </si>
  <si>
    <t xml:space="preserve">   15:46:13</t>
  </si>
  <si>
    <t xml:space="preserve">   15:46:23</t>
  </si>
  <si>
    <t xml:space="preserve">   15:46:33</t>
  </si>
  <si>
    <t xml:space="preserve">   15:46:43</t>
  </si>
  <si>
    <t xml:space="preserve">   15:46:54</t>
  </si>
  <si>
    <t xml:space="preserve">   15:47:04</t>
  </si>
  <si>
    <t xml:space="preserve">   15:47:14</t>
  </si>
  <si>
    <t xml:space="preserve">   15:47:24</t>
  </si>
  <si>
    <t xml:space="preserve">   15:47:34</t>
  </si>
  <si>
    <t xml:space="preserve">   15:47:44</t>
  </si>
  <si>
    <t xml:space="preserve">   15:47:54</t>
  </si>
  <si>
    <t xml:space="preserve">   15:48:04</t>
  </si>
  <si>
    <t xml:space="preserve">   15:48:14</t>
  </si>
  <si>
    <t xml:space="preserve">   15:48:24</t>
  </si>
  <si>
    <t xml:space="preserve">   15:48:34</t>
  </si>
  <si>
    <t xml:space="preserve">   15:48:44</t>
  </si>
  <si>
    <t xml:space="preserve">   15:48:54</t>
  </si>
  <si>
    <t xml:space="preserve">   15:49:04</t>
  </si>
  <si>
    <t xml:space="preserve">   15:49:14</t>
  </si>
  <si>
    <t xml:space="preserve">   15:49:24</t>
  </si>
  <si>
    <t xml:space="preserve">   15:49:34</t>
  </si>
  <si>
    <t xml:space="preserve">   15:49:44</t>
  </si>
  <si>
    <t xml:space="preserve">   15:49:54</t>
  </si>
  <si>
    <t xml:space="preserve">   15:50:04</t>
  </si>
  <si>
    <t xml:space="preserve">   15:50:14</t>
  </si>
  <si>
    <t xml:space="preserve">   15:50:24</t>
  </si>
  <si>
    <t xml:space="preserve">   15:50:34</t>
  </si>
  <si>
    <t xml:space="preserve">   15:50:44</t>
  </si>
  <si>
    <t xml:space="preserve">   15:50:54</t>
  </si>
  <si>
    <t xml:space="preserve">   15:51:04</t>
  </si>
  <si>
    <t xml:space="preserve">   15:51:14</t>
  </si>
  <si>
    <t xml:space="preserve">   15:51:24</t>
  </si>
  <si>
    <t xml:space="preserve">   15:51:34</t>
  </si>
  <si>
    <t xml:space="preserve">   15:51:44</t>
  </si>
  <si>
    <t xml:space="preserve">   15:51:54</t>
  </si>
  <si>
    <t xml:space="preserve">   15:52:04</t>
  </si>
  <si>
    <t xml:space="preserve">   15:52:14</t>
  </si>
  <si>
    <t xml:space="preserve">   15:52:24</t>
  </si>
  <si>
    <t xml:space="preserve">   15:52:34</t>
  </si>
  <si>
    <t xml:space="preserve">   15:52:44</t>
  </si>
  <si>
    <t xml:space="preserve">   15:52:54</t>
  </si>
  <si>
    <t xml:space="preserve">   15:53:04</t>
  </si>
  <si>
    <t xml:space="preserve">   15:53:14</t>
  </si>
  <si>
    <t xml:space="preserve">   15:53:24</t>
  </si>
  <si>
    <t xml:space="preserve">   15:53:34</t>
  </si>
  <si>
    <t xml:space="preserve">   15:53:44</t>
  </si>
  <si>
    <t xml:space="preserve">   15:53:54</t>
  </si>
  <si>
    <t xml:space="preserve">   15:54:04</t>
  </si>
  <si>
    <t xml:space="preserve">   15:54:14</t>
  </si>
  <si>
    <t xml:space="preserve">   15:54:24</t>
  </si>
  <si>
    <t xml:space="preserve">   15:54:34</t>
  </si>
  <si>
    <t xml:space="preserve">   15:54:44</t>
  </si>
  <si>
    <t xml:space="preserve">   15:54:54</t>
  </si>
  <si>
    <t xml:space="preserve">   15:55:04</t>
  </si>
  <si>
    <t xml:space="preserve">   15:55:14</t>
  </si>
  <si>
    <t xml:space="preserve">   15:55:24</t>
  </si>
  <si>
    <t xml:space="preserve">   15:55:34</t>
  </si>
  <si>
    <t xml:space="preserve">   15:55:43</t>
  </si>
  <si>
    <t xml:space="preserve">   15:55:53</t>
  </si>
  <si>
    <t xml:space="preserve">   15:56:03</t>
  </si>
  <si>
    <t xml:space="preserve">   15:56:13</t>
  </si>
  <si>
    <t xml:space="preserve">   15:56:23</t>
  </si>
  <si>
    <t xml:space="preserve">   15:56:33</t>
  </si>
  <si>
    <t xml:space="preserve">   15:56:43</t>
  </si>
  <si>
    <t xml:space="preserve">   15:56:53</t>
  </si>
  <si>
    <t xml:space="preserve">   15:57:03</t>
  </si>
  <si>
    <t xml:space="preserve">   15:57:13</t>
  </si>
  <si>
    <t xml:space="preserve">   15:57:23</t>
  </si>
  <si>
    <t xml:space="preserve">   15:57:33</t>
  </si>
  <si>
    <t xml:space="preserve">   15:57:43</t>
  </si>
  <si>
    <t xml:space="preserve">   15:57:53</t>
  </si>
  <si>
    <t xml:space="preserve">   15:58:03</t>
  </si>
  <si>
    <t xml:space="preserve">   15:58:13</t>
  </si>
  <si>
    <t xml:space="preserve">   15:58:24</t>
  </si>
  <si>
    <t xml:space="preserve">   15:58:34</t>
  </si>
  <si>
    <t xml:space="preserve">   15:58:44</t>
  </si>
  <si>
    <t xml:space="preserve">   15:58:54</t>
  </si>
  <si>
    <t xml:space="preserve">   15:59:04</t>
  </si>
  <si>
    <t xml:space="preserve">   15:59:14</t>
  </si>
  <si>
    <t xml:space="preserve">   15:59:24</t>
  </si>
  <si>
    <t xml:space="preserve">   15:59:34</t>
  </si>
  <si>
    <t xml:space="preserve">   15:59:44</t>
  </si>
  <si>
    <t xml:space="preserve">   15:59:54</t>
  </si>
  <si>
    <t xml:space="preserve">   16:00:04</t>
  </si>
  <si>
    <t xml:space="preserve">   16:00:14</t>
  </si>
  <si>
    <t xml:space="preserve">   16:00:24</t>
  </si>
  <si>
    <t xml:space="preserve">   16:00:34</t>
  </si>
  <si>
    <t xml:space="preserve">   16:00:44</t>
  </si>
  <si>
    <t xml:space="preserve">   16:00:54</t>
  </si>
  <si>
    <t xml:space="preserve">   16:01:04</t>
  </si>
  <si>
    <t xml:space="preserve">   16:01:14</t>
  </si>
  <si>
    <t xml:space="preserve">   16:01:24</t>
  </si>
  <si>
    <t xml:space="preserve">   16:01:34</t>
  </si>
  <si>
    <t xml:space="preserve">   16:01:44</t>
  </si>
  <si>
    <t xml:space="preserve">   16:01:54</t>
  </si>
  <si>
    <t xml:space="preserve">   16:02:04</t>
  </si>
  <si>
    <t xml:space="preserve">   16:02:14</t>
  </si>
  <si>
    <t xml:space="preserve">   16:02:24</t>
  </si>
  <si>
    <t xml:space="preserve">   16:02:34</t>
  </si>
  <si>
    <t xml:space="preserve">   16:02:44</t>
  </si>
  <si>
    <t xml:space="preserve">   16:02:54</t>
  </si>
  <si>
    <t xml:space="preserve">   16:03:04</t>
  </si>
  <si>
    <t xml:space="preserve">   16:03:14</t>
  </si>
  <si>
    <t xml:space="preserve">   16:03:24</t>
  </si>
  <si>
    <t xml:space="preserve">   16:03:34</t>
  </si>
  <si>
    <t xml:space="preserve">   16:03:44</t>
  </si>
  <si>
    <t xml:space="preserve">   16:03:54</t>
  </si>
  <si>
    <t xml:space="preserve">   16:04:04</t>
  </si>
  <si>
    <t xml:space="preserve">   16:04:14</t>
  </si>
  <si>
    <t xml:space="preserve">   16:04:24</t>
  </si>
  <si>
    <t xml:space="preserve">   16:04:34</t>
  </si>
  <si>
    <t xml:space="preserve">   16:04:44</t>
  </si>
  <si>
    <t xml:space="preserve">   16:04:54</t>
  </si>
  <si>
    <t xml:space="preserve">   16:05:04</t>
  </si>
  <si>
    <t xml:space="preserve">   16:05:14</t>
  </si>
  <si>
    <t>mg Chl 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</si>
  <si>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 -1]</t>
    </r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</si>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</sst>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172" fontId="1" fillId="0" borderId="22" xfId="0" applyNumberFormat="1" applyFont="1" applyFill="1" applyBorder="1" applyAlignment="1">
      <alignment horizontal="right" wrapText="1"/>
    </xf>
    <xf numFmtId="0" fontId="1" fillId="0" borderId="23" xfId="0" applyFont="1" applyFill="1" applyBorder="1" applyAlignment="1">
      <alignment wrapText="1"/>
    </xf>
    <xf numFmtId="0" fontId="1" fillId="0" borderId="24" xfId="0" applyFont="1" applyFill="1" applyBorder="1"/>
    <xf numFmtId="0" fontId="4" fillId="0" borderId="19" xfId="0" applyFont="1" applyFill="1" applyBorder="1" applyAlignment="1">
      <alignment horizontal="center" wrapText="1"/>
    </xf>
    <xf numFmtId="0" fontId="4" fillId="0" borderId="20" xfId="0" applyFont="1" applyFill="1" applyBorder="1" applyAlignment="1">
      <alignment horizontal="center" wrapText="1"/>
    </xf>
    <xf numFmtId="0" fontId="0" fillId="0" borderId="22" xfId="0" applyFill="1" applyBorder="1" applyAlignment="1">
      <alignment wrapText="1"/>
    </xf>
    <xf numFmtId="0" fontId="0" fillId="0" borderId="23" xfId="0" applyBorder="1" applyAlignment="1">
      <alignment horizontal="center" vertical="center" wrapText="1"/>
    </xf>
    <xf numFmtId="0" fontId="0" fillId="0" borderId="23" xfId="0" applyBorder="1" applyAlignment="1">
      <alignment wrapText="1"/>
    </xf>
    <xf numFmtId="0" fontId="0" fillId="0" borderId="24" xfId="0" applyBorder="1"/>
    <xf numFmtId="0" fontId="4" fillId="0" borderId="21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0654617357994"/>
                  <c:y val="-0.13173178925789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values'!$N$99:$N$189</c:f>
              <c:numCache>
                <c:formatCode>0.00</c:formatCode>
                <c:ptCount val="91"/>
                <c:pt idx="0">
                  <c:v>293.0296243522318</c:v>
                </c:pt>
                <c:pt idx="1">
                  <c:v>295.1584437908814</c:v>
                </c:pt>
                <c:pt idx="2">
                  <c:v>295.4258311567884</c:v>
                </c:pt>
                <c:pt idx="3">
                  <c:v>296.4982532812321</c:v>
                </c:pt>
                <c:pt idx="4">
                  <c:v>295.4258311567884</c:v>
                </c:pt>
                <c:pt idx="5">
                  <c:v>294.3579989088989</c:v>
                </c:pt>
                <c:pt idx="6">
                  <c:v>296.2297160512062</c:v>
                </c:pt>
                <c:pt idx="7">
                  <c:v>294.6245280646368</c:v>
                </c:pt>
                <c:pt idx="8">
                  <c:v>295.9614668873691</c:v>
                </c:pt>
                <c:pt idx="9">
                  <c:v>298.65696977599</c:v>
                </c:pt>
                <c:pt idx="10">
                  <c:v>294.6245280646368</c:v>
                </c:pt>
                <c:pt idx="11">
                  <c:v>297.0361935451087</c:v>
                </c:pt>
                <c:pt idx="12">
                  <c:v>300.0300459951556</c:v>
                </c:pt>
                <c:pt idx="13">
                  <c:v>299.757912736514</c:v>
                </c:pt>
                <c:pt idx="14">
                  <c:v>300.8482063675351</c:v>
                </c:pt>
                <c:pt idx="15">
                  <c:v>301.9432102315503</c:v>
                </c:pt>
                <c:pt idx="16">
                  <c:v>299.486072229591</c:v>
                </c:pt>
                <c:pt idx="17">
                  <c:v>302.7675700698168</c:v>
                </c:pt>
                <c:pt idx="18">
                  <c:v>301.3951178769238</c:v>
                </c:pt>
                <c:pt idx="19">
                  <c:v>303.5946054185541</c:v>
                </c:pt>
                <c:pt idx="20">
                  <c:v>301.3951178769238</c:v>
                </c:pt>
                <c:pt idx="21">
                  <c:v>303.8708803662208</c:v>
                </c:pt>
                <c:pt idx="22">
                  <c:v>304.4243275120962</c:v>
                </c:pt>
                <c:pt idx="23">
                  <c:v>303.8708803662208</c:v>
                </c:pt>
                <c:pt idx="24">
                  <c:v>302.492486731373</c:v>
                </c:pt>
                <c:pt idx="25">
                  <c:v>307.2096174205115</c:v>
                </c:pt>
                <c:pt idx="26">
                  <c:v>307.2096174205115</c:v>
                </c:pt>
                <c:pt idx="27">
                  <c:v>308.8953565439049</c:v>
                </c:pt>
                <c:pt idx="28">
                  <c:v>305.5348225347532</c:v>
                </c:pt>
                <c:pt idx="29">
                  <c:v>308.8953565439049</c:v>
                </c:pt>
                <c:pt idx="30">
                  <c:v>306.9297274053975</c:v>
                </c:pt>
                <c:pt idx="31">
                  <c:v>305.2567476380373</c:v>
                </c:pt>
                <c:pt idx="32">
                  <c:v>308.8953565439049</c:v>
                </c:pt>
                <c:pt idx="33">
                  <c:v>309.7423590327135</c:v>
                </c:pt>
                <c:pt idx="34">
                  <c:v>306.6501409695487</c:v>
                </c:pt>
                <c:pt idx="35">
                  <c:v>310.3085659575764</c:v>
                </c:pt>
                <c:pt idx="36">
                  <c:v>309.7423590327135</c:v>
                </c:pt>
                <c:pt idx="37">
                  <c:v>306.9297274053975</c:v>
                </c:pt>
                <c:pt idx="38">
                  <c:v>309.4597175814423</c:v>
                </c:pt>
                <c:pt idx="39">
                  <c:v>311.1601928931052</c:v>
                </c:pt>
                <c:pt idx="40">
                  <c:v>311.7294936146005</c:v>
                </c:pt>
                <c:pt idx="41">
                  <c:v>313.1581938759966</c:v>
                </c:pt>
                <c:pt idx="42">
                  <c:v>312.5857775619093</c:v>
                </c:pt>
                <c:pt idx="43">
                  <c:v>314.3067871660986</c:v>
                </c:pt>
                <c:pt idx="44">
                  <c:v>310.3085659575764</c:v>
                </c:pt>
                <c:pt idx="45">
                  <c:v>309.7423590327135</c:v>
                </c:pt>
                <c:pt idx="46">
                  <c:v>317.4914803873721</c:v>
                </c:pt>
                <c:pt idx="47">
                  <c:v>314.0191676584773</c:v>
                </c:pt>
                <c:pt idx="48">
                  <c:v>310.0253083473762</c:v>
                </c:pt>
                <c:pt idx="49">
                  <c:v>314.3067871660986</c:v>
                </c:pt>
                <c:pt idx="50">
                  <c:v>316.9095847831055</c:v>
                </c:pt>
                <c:pt idx="51">
                  <c:v>316.9095847831055</c:v>
                </c:pt>
                <c:pt idx="52">
                  <c:v>312.8718293915769</c:v>
                </c:pt>
                <c:pt idx="53">
                  <c:v>318.0746550902285</c:v>
                </c:pt>
                <c:pt idx="54">
                  <c:v>314.0191676584773</c:v>
                </c:pt>
                <c:pt idx="55">
                  <c:v>315.1715366245381</c:v>
                </c:pt>
                <c:pt idx="56">
                  <c:v>318.6591125025042</c:v>
                </c:pt>
                <c:pt idx="57">
                  <c:v>316.0391318159524</c:v>
                </c:pt>
                <c:pt idx="58">
                  <c:v>321.0098418640344</c:v>
                </c:pt>
                <c:pt idx="59">
                  <c:v>321.0098418640344</c:v>
                </c:pt>
                <c:pt idx="60">
                  <c:v>318.6591125025042</c:v>
                </c:pt>
                <c:pt idx="61">
                  <c:v>322.4896029827233</c:v>
                </c:pt>
                <c:pt idx="62">
                  <c:v>319.2448562464808</c:v>
                </c:pt>
                <c:pt idx="63">
                  <c:v>324.5750382639209</c:v>
                </c:pt>
                <c:pt idx="64">
                  <c:v>318.0746550902285</c:v>
                </c:pt>
                <c:pt idx="65">
                  <c:v>317.7814068112309</c:v>
                </c:pt>
                <c:pt idx="66">
                  <c:v>323.9809200657485</c:v>
                </c:pt>
                <c:pt idx="67">
                  <c:v>321.3063865049069</c:v>
                </c:pt>
                <c:pt idx="68">
                  <c:v>324.5788849334711</c:v>
                </c:pt>
                <c:pt idx="69">
                  <c:v>322.7889531872826</c:v>
                </c:pt>
                <c:pt idx="70">
                  <c:v>326.6822285285502</c:v>
                </c:pt>
                <c:pt idx="71">
                  <c:v>322.7889531872826</c:v>
                </c:pt>
                <c:pt idx="72">
                  <c:v>321.0108541197863</c:v>
                </c:pt>
                <c:pt idx="73">
                  <c:v>324.2797369907327</c:v>
                </c:pt>
                <c:pt idx="74">
                  <c:v>324.878364363068</c:v>
                </c:pt>
                <c:pt idx="75">
                  <c:v>328.1946511334625</c:v>
                </c:pt>
                <c:pt idx="76">
                  <c:v>324.878364363068</c:v>
                </c:pt>
                <c:pt idx="77">
                  <c:v>327.2861898657134</c:v>
                </c:pt>
                <c:pt idx="78">
                  <c:v>324.5788849334711</c:v>
                </c:pt>
                <c:pt idx="79">
                  <c:v>325.7787962752338</c:v>
                </c:pt>
                <c:pt idx="80">
                  <c:v>328.1946511334625</c:v>
                </c:pt>
                <c:pt idx="81">
                  <c:v>328.1946511334625</c:v>
                </c:pt>
                <c:pt idx="82">
                  <c:v>328.8019770559532</c:v>
                </c:pt>
                <c:pt idx="83">
                  <c:v>325.7787962752338</c:v>
                </c:pt>
                <c:pt idx="84">
                  <c:v>328.8019770559532</c:v>
                </c:pt>
                <c:pt idx="85">
                  <c:v>328.4981452679693</c:v>
                </c:pt>
                <c:pt idx="86">
                  <c:v>334.3292385015716</c:v>
                </c:pt>
                <c:pt idx="87">
                  <c:v>334.6395777150512</c:v>
                </c:pt>
                <c:pt idx="88">
                  <c:v>330.3262176125235</c:v>
                </c:pt>
                <c:pt idx="89">
                  <c:v>332.474470841907</c:v>
                </c:pt>
                <c:pt idx="90">
                  <c:v>332.1665495803761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571128"/>
        <c:axId val="-2099187352"/>
      </c:scatterChart>
      <c:valAx>
        <c:axId val="-2098571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187352"/>
        <c:crosses val="autoZero"/>
        <c:crossBetween val="midCat"/>
      </c:valAx>
      <c:valAx>
        <c:axId val="-2099187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5711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856279231446"/>
          <c:y val="0.384999295045236"/>
          <c:w val="0.228571162840445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3" sqref="B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17.3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448.27984423892292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93.690487445934892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932.75962299277296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699.62918572536637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35.419751557621176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35.419751557621176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1106.8672361756617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1.6224296883422762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3.5352287359566276E-2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9.013347658879839E-6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-2.1781677136746662E-3</v>
      </c>
      <c r="C43" s="48"/>
      <c r="D43" s="48"/>
      <c r="E43" s="50"/>
    </row>
    <row r="44" spans="1:5">
      <c r="A44" s="49" t="s">
        <v>47</v>
      </c>
      <c r="B44" s="48">
        <f>B34/B32-1</f>
        <v>-0.83484696171647299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4.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1.8407701253868398E-5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1.6254768008811347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3.5122487359566273E-2</v>
      </c>
      <c r="I14" s="89" t="s">
        <v>46</v>
      </c>
      <c r="J14" s="50">
        <f>$D$16/$D$14*$H$14+$D$16/$D$14*1/$B$16*$H$14-$B$13*1/$B$16*$H$14-$H$14+$B$13*$H$14</f>
        <v>4.3080986546048458E-3</v>
      </c>
      <c r="P14" s="129" t="s">
        <v>78</v>
      </c>
      <c r="Q14" s="129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-0.65828463266060611</v>
      </c>
      <c r="P15" s="119" t="s">
        <v>77</v>
      </c>
      <c r="Q15" s="120" t="s">
        <v>261</v>
      </c>
      <c r="R15" s="125" t="s">
        <v>263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0.55545040211475971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6">
        <v>2.3810000000000001E-2</v>
      </c>
      <c r="Q16" s="117">
        <v>4.5977750000000005E-2</v>
      </c>
      <c r="R16" s="118">
        <v>-0.51480000000000181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36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3" t="s">
        <v>91</v>
      </c>
      <c r="Q20" s="114" t="s">
        <v>86</v>
      </c>
      <c r="R20" s="114" t="s">
        <v>87</v>
      </c>
      <c r="S20" s="115" t="s">
        <v>262</v>
      </c>
    </row>
    <row r="21" spans="1:19">
      <c r="A21" s="102">
        <v>40413</v>
      </c>
      <c r="B21" t="s">
        <v>92</v>
      </c>
      <c r="C21">
        <v>0</v>
      </c>
      <c r="D21">
        <v>321.226</v>
      </c>
      <c r="E21">
        <v>29.05</v>
      </c>
      <c r="F21">
        <v>3109</v>
      </c>
      <c r="G21">
        <v>16.7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105.3654285889791</v>
      </c>
      <c r="J21" s="104">
        <f t="shared" ref="J21:J84" si="1">I21*20.9/100</f>
        <v>22.02137457509663</v>
      </c>
      <c r="K21" s="76">
        <f>($B$9-EXP(52.57-6690.9/(273.15+G21)-4.681*LN(273.15+G21)))*I21/100*0.2095</f>
        <v>220.94761308439323</v>
      </c>
      <c r="L21" s="76">
        <f t="shared" ref="L21:L84" si="2">K21/1.33322</f>
        <v>165.72479642099069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8.480283108931177</v>
      </c>
      <c r="N21" s="103">
        <f t="shared" ref="N21:N84" si="3">M21*31.25</f>
        <v>265.00884715409927</v>
      </c>
      <c r="P21" s="121">
        <f>Q46</f>
        <v>25.325999999999965</v>
      </c>
      <c r="Q21" s="122">
        <f>P21*(6)</f>
        <v>151.95599999999979</v>
      </c>
      <c r="R21" s="123">
        <f>(Q21/1000)*(P16*1000)</f>
        <v>3.6180723599999953</v>
      </c>
      <c r="S21" s="124">
        <f>R21/Q16</f>
        <v>78.69180984280429</v>
      </c>
    </row>
    <row r="22" spans="1:19">
      <c r="A22" s="102">
        <v>40413</v>
      </c>
      <c r="B22" t="s">
        <v>93</v>
      </c>
      <c r="C22">
        <v>0.20100000000000001</v>
      </c>
      <c r="D22">
        <v>326.12599999999998</v>
      </c>
      <c r="E22">
        <v>28.88</v>
      </c>
      <c r="F22">
        <v>3107</v>
      </c>
      <c r="G22">
        <v>16.7</v>
      </c>
      <c r="I22" s="103">
        <f t="shared" si="0"/>
        <v>106.97250896191754</v>
      </c>
      <c r="J22" s="104">
        <f t="shared" si="1"/>
        <v>22.357254373040764</v>
      </c>
      <c r="K22" s="76">
        <f t="shared" ref="K22:K36" si="4">($B$9-EXP(52.57-6690.9/(273.15+G22)-4.681*LN(273.15+G22)))*I22/100*0.2095</f>
        <v>224.31760433475543</v>
      </c>
      <c r="L22" s="76">
        <f t="shared" si="2"/>
        <v>168.25250471396726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8.6096281580979994</v>
      </c>
      <c r="N22" s="103">
        <f t="shared" si="3"/>
        <v>269.05087994056248</v>
      </c>
      <c r="P22" s="54"/>
      <c r="Q22" s="54"/>
    </row>
    <row r="23" spans="1:19">
      <c r="A23" s="102">
        <v>40413</v>
      </c>
      <c r="B23" t="s">
        <v>94</v>
      </c>
      <c r="C23">
        <v>0.36799999999999999</v>
      </c>
      <c r="D23">
        <v>324.09800000000001</v>
      </c>
      <c r="E23">
        <v>28.95</v>
      </c>
      <c r="F23">
        <v>3107</v>
      </c>
      <c r="G23">
        <v>16.7</v>
      </c>
      <c r="I23" s="103">
        <f t="shared" si="0"/>
        <v>106.3073419666145</v>
      </c>
      <c r="J23" s="104">
        <f t="shared" si="1"/>
        <v>22.218234471022427</v>
      </c>
      <c r="K23" s="76">
        <f t="shared" si="4"/>
        <v>222.92277244461025</v>
      </c>
      <c r="L23" s="76">
        <f t="shared" si="2"/>
        <v>167.20629186826648</v>
      </c>
      <c r="M23" s="103">
        <f t="shared" si="5"/>
        <v>8.5560925296624966</v>
      </c>
      <c r="N23" s="103">
        <f t="shared" si="3"/>
        <v>267.37789155195304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95</v>
      </c>
      <c r="C24">
        <v>0.53500000000000003</v>
      </c>
      <c r="D24">
        <v>328.26499999999999</v>
      </c>
      <c r="E24">
        <v>28.85</v>
      </c>
      <c r="F24">
        <v>3099</v>
      </c>
      <c r="G24">
        <v>16.600000000000001</v>
      </c>
      <c r="I24" s="103">
        <f t="shared" si="0"/>
        <v>107.44873609299137</v>
      </c>
      <c r="J24" s="104">
        <f t="shared" si="1"/>
        <v>22.456785843435195</v>
      </c>
      <c r="K24" s="76">
        <f t="shared" si="4"/>
        <v>225.34340417116744</v>
      </c>
      <c r="L24" s="76">
        <f t="shared" si="2"/>
        <v>169.02191999157486</v>
      </c>
      <c r="M24" s="103">
        <f t="shared" si="5"/>
        <v>8.6645270572512221</v>
      </c>
      <c r="N24" s="103">
        <f t="shared" si="3"/>
        <v>270.76647053910068</v>
      </c>
      <c r="P24" s="54"/>
      <c r="Q24" s="54"/>
      <c r="R24" s="54"/>
    </row>
    <row r="25" spans="1:19">
      <c r="A25" s="102">
        <v>40413</v>
      </c>
      <c r="B25" t="s">
        <v>96</v>
      </c>
      <c r="C25">
        <v>0.70199999999999996</v>
      </c>
      <c r="D25">
        <v>325.35300000000001</v>
      </c>
      <c r="E25">
        <v>28.95</v>
      </c>
      <c r="F25">
        <v>3105</v>
      </c>
      <c r="G25">
        <v>16.600000000000001</v>
      </c>
      <c r="I25" s="103">
        <f t="shared" si="0"/>
        <v>106.49538489824513</v>
      </c>
      <c r="J25" s="104">
        <f t="shared" si="1"/>
        <v>22.257535443733232</v>
      </c>
      <c r="K25" s="76">
        <f t="shared" si="4"/>
        <v>223.34401905593592</v>
      </c>
      <c r="L25" s="76">
        <f t="shared" si="2"/>
        <v>167.52225368351503</v>
      </c>
      <c r="M25" s="103">
        <f t="shared" si="5"/>
        <v>8.587650050389156</v>
      </c>
      <c r="N25" s="103">
        <f t="shared" si="3"/>
        <v>268.36406407466114</v>
      </c>
      <c r="P25" s="54"/>
      <c r="Q25" s="54"/>
      <c r="R25" s="54"/>
    </row>
    <row r="26" spans="1:19">
      <c r="A26" s="102">
        <v>40413</v>
      </c>
      <c r="B26" t="s">
        <v>97</v>
      </c>
      <c r="C26">
        <v>0.86799999999999999</v>
      </c>
      <c r="D26">
        <v>327.68</v>
      </c>
      <c r="E26">
        <v>28.87</v>
      </c>
      <c r="F26">
        <v>3102</v>
      </c>
      <c r="G26">
        <v>16.600000000000001</v>
      </c>
      <c r="I26" s="103">
        <f t="shared" si="0"/>
        <v>107.25727344927215</v>
      </c>
      <c r="J26" s="104">
        <f t="shared" si="1"/>
        <v>22.416770150897879</v>
      </c>
      <c r="K26" s="76">
        <f t="shared" si="4"/>
        <v>224.94186530271617</v>
      </c>
      <c r="L26" s="76">
        <f t="shared" si="2"/>
        <v>168.72074023995751</v>
      </c>
      <c r="M26" s="103">
        <f t="shared" si="5"/>
        <v>8.6490877573834037</v>
      </c>
      <c r="N26" s="103">
        <f t="shared" si="3"/>
        <v>270.28399241823138</v>
      </c>
      <c r="P26" s="54"/>
      <c r="Q26" s="54"/>
      <c r="R26" s="54"/>
    </row>
    <row r="27" spans="1:19">
      <c r="A27" s="102">
        <v>40413</v>
      </c>
      <c r="B27" t="s">
        <v>98</v>
      </c>
      <c r="C27">
        <v>1.0349999999999999</v>
      </c>
      <c r="D27">
        <v>324.48500000000001</v>
      </c>
      <c r="E27">
        <v>28.98</v>
      </c>
      <c r="F27">
        <v>3100</v>
      </c>
      <c r="G27">
        <v>16.600000000000001</v>
      </c>
      <c r="I27" s="103">
        <f t="shared" si="0"/>
        <v>106.21130139678159</v>
      </c>
      <c r="J27" s="104">
        <f t="shared" si="1"/>
        <v>22.19816199192735</v>
      </c>
      <c r="K27" s="76">
        <f t="shared" si="4"/>
        <v>222.74823407403295</v>
      </c>
      <c r="L27" s="76">
        <f t="shared" si="2"/>
        <v>167.07537696256651</v>
      </c>
      <c r="M27" s="103">
        <f t="shared" si="5"/>
        <v>8.5647419243892422</v>
      </c>
      <c r="N27" s="103">
        <f t="shared" si="3"/>
        <v>267.64818513716381</v>
      </c>
      <c r="P27" s="54"/>
      <c r="Q27" s="54"/>
      <c r="R27" s="54"/>
    </row>
    <row r="28" spans="1:19">
      <c r="A28" s="102">
        <v>40413</v>
      </c>
      <c r="B28" t="s">
        <v>99</v>
      </c>
      <c r="C28">
        <v>1.202</v>
      </c>
      <c r="D28">
        <v>326.22300000000001</v>
      </c>
      <c r="E28">
        <v>28.92</v>
      </c>
      <c r="F28">
        <v>3111</v>
      </c>
      <c r="G28">
        <v>16.600000000000001</v>
      </c>
      <c r="I28" s="103">
        <f t="shared" si="0"/>
        <v>106.7803525878286</v>
      </c>
      <c r="J28" s="104">
        <f t="shared" si="1"/>
        <v>22.317093690856176</v>
      </c>
      <c r="K28" s="76">
        <f t="shared" si="4"/>
        <v>223.94165837292107</v>
      </c>
      <c r="L28" s="76">
        <f t="shared" si="2"/>
        <v>167.97052127399908</v>
      </c>
      <c r="M28" s="103">
        <f t="shared" si="5"/>
        <v>8.6106294761750615</v>
      </c>
      <c r="N28" s="103">
        <f t="shared" si="3"/>
        <v>269.08217113047067</v>
      </c>
      <c r="P28" s="54"/>
      <c r="Q28" s="54"/>
      <c r="R28" s="54"/>
    </row>
    <row r="29" spans="1:19">
      <c r="A29" s="102">
        <v>40413</v>
      </c>
      <c r="B29" t="s">
        <v>100</v>
      </c>
      <c r="C29">
        <v>1.369</v>
      </c>
      <c r="D29">
        <v>324.774</v>
      </c>
      <c r="E29">
        <v>28.97</v>
      </c>
      <c r="F29">
        <v>3111</v>
      </c>
      <c r="G29">
        <v>16.600000000000001</v>
      </c>
      <c r="I29" s="103">
        <f t="shared" si="0"/>
        <v>106.30589787712967</v>
      </c>
      <c r="J29" s="104">
        <f t="shared" si="1"/>
        <v>22.217932656320098</v>
      </c>
      <c r="K29" s="76">
        <f t="shared" si="4"/>
        <v>222.94662349841664</v>
      </c>
      <c r="L29" s="76">
        <f t="shared" si="2"/>
        <v>167.2241816792552</v>
      </c>
      <c r="M29" s="103">
        <f t="shared" si="5"/>
        <v>8.572370062171963</v>
      </c>
      <c r="N29" s="103">
        <f t="shared" si="3"/>
        <v>267.88656444287386</v>
      </c>
      <c r="P29" s="54"/>
      <c r="Q29" s="54"/>
      <c r="R29" s="54"/>
    </row>
    <row r="30" spans="1:19">
      <c r="A30" s="102">
        <v>40413</v>
      </c>
      <c r="B30" t="s">
        <v>101</v>
      </c>
      <c r="C30">
        <v>1.536</v>
      </c>
      <c r="D30">
        <v>326.51400000000001</v>
      </c>
      <c r="E30">
        <v>28.91</v>
      </c>
      <c r="F30">
        <v>3106</v>
      </c>
      <c r="G30">
        <v>16.600000000000001</v>
      </c>
      <c r="I30" s="103">
        <f t="shared" si="0"/>
        <v>106.87553892975706</v>
      </c>
      <c r="J30" s="104">
        <f t="shared" si="1"/>
        <v>22.336987636319222</v>
      </c>
      <c r="K30" s="76">
        <f t="shared" si="4"/>
        <v>224.14128486552301</v>
      </c>
      <c r="L30" s="76">
        <f t="shared" si="2"/>
        <v>168.12025387072126</v>
      </c>
      <c r="M30" s="103">
        <f t="shared" si="5"/>
        <v>8.6183051796324381</v>
      </c>
      <c r="N30" s="103">
        <f t="shared" si="3"/>
        <v>269.32203686351369</v>
      </c>
      <c r="P30" s="54"/>
      <c r="Q30" s="54"/>
      <c r="R30" s="54"/>
    </row>
    <row r="31" spans="1:19">
      <c r="A31" s="102">
        <v>40413</v>
      </c>
      <c r="B31" t="s">
        <v>102</v>
      </c>
      <c r="C31">
        <v>1.7030000000000001</v>
      </c>
      <c r="D31">
        <v>325.06299999999999</v>
      </c>
      <c r="E31">
        <v>28.96</v>
      </c>
      <c r="F31">
        <v>3104</v>
      </c>
      <c r="G31">
        <v>16.600000000000001</v>
      </c>
      <c r="I31" s="103">
        <f t="shared" si="0"/>
        <v>106.40059233309007</v>
      </c>
      <c r="J31" s="104">
        <f t="shared" si="1"/>
        <v>22.237723797615821</v>
      </c>
      <c r="K31" s="76">
        <f t="shared" si="4"/>
        <v>223.14521839900056</v>
      </c>
      <c r="L31" s="76">
        <f t="shared" si="2"/>
        <v>167.3731405161943</v>
      </c>
      <c r="M31" s="103">
        <f t="shared" si="5"/>
        <v>8.5800061005812989</v>
      </c>
      <c r="N31" s="103">
        <f t="shared" si="3"/>
        <v>268.12519064316558</v>
      </c>
      <c r="P31" s="54"/>
      <c r="Q31" s="54"/>
      <c r="R31" s="54"/>
    </row>
    <row r="32" spans="1:19">
      <c r="A32" s="102">
        <v>40413</v>
      </c>
      <c r="B32" t="s">
        <v>103</v>
      </c>
      <c r="C32">
        <v>1.87</v>
      </c>
      <c r="D32">
        <v>328.851</v>
      </c>
      <c r="E32">
        <v>28.83</v>
      </c>
      <c r="F32">
        <v>3106</v>
      </c>
      <c r="G32">
        <v>16.600000000000001</v>
      </c>
      <c r="I32" s="103">
        <f t="shared" si="0"/>
        <v>107.64059710661532</v>
      </c>
      <c r="J32" s="104">
        <f t="shared" si="1"/>
        <v>22.4968847952826</v>
      </c>
      <c r="K32" s="76">
        <f t="shared" si="4"/>
        <v>225.74577850808222</v>
      </c>
      <c r="L32" s="76">
        <f t="shared" si="2"/>
        <v>169.32372639780547</v>
      </c>
      <c r="M32" s="103">
        <f t="shared" si="5"/>
        <v>8.6799984811527331</v>
      </c>
      <c r="N32" s="103">
        <f t="shared" si="3"/>
        <v>271.24995253602293</v>
      </c>
      <c r="P32" s="54"/>
      <c r="Q32" s="54"/>
      <c r="R32" s="54"/>
    </row>
    <row r="33" spans="1:18">
      <c r="A33" s="102">
        <v>40413</v>
      </c>
      <c r="B33" t="s">
        <v>104</v>
      </c>
      <c r="C33">
        <v>2.0369999999999999</v>
      </c>
      <c r="D33">
        <v>325.93299999999999</v>
      </c>
      <c r="E33">
        <v>28.93</v>
      </c>
      <c r="F33">
        <v>3098</v>
      </c>
      <c r="G33">
        <v>16.600000000000001</v>
      </c>
      <c r="I33" s="103">
        <f t="shared" si="0"/>
        <v>106.68526489151073</v>
      </c>
      <c r="J33" s="104">
        <f t="shared" si="1"/>
        <v>22.297220362325739</v>
      </c>
      <c r="K33" s="76">
        <f t="shared" si="4"/>
        <v>223.74223876165152</v>
      </c>
      <c r="L33" s="76">
        <f t="shared" si="2"/>
        <v>167.82094385146601</v>
      </c>
      <c r="M33" s="103">
        <f t="shared" si="5"/>
        <v>8.6029617273720884</v>
      </c>
      <c r="N33" s="103">
        <f t="shared" si="3"/>
        <v>268.84255398037777</v>
      </c>
      <c r="P33" s="54"/>
      <c r="Q33" s="54"/>
      <c r="R33" s="54"/>
    </row>
    <row r="34" spans="1:18">
      <c r="A34" s="102">
        <v>40413</v>
      </c>
      <c r="B34" t="s">
        <v>105</v>
      </c>
      <c r="C34">
        <v>2.2040000000000002</v>
      </c>
      <c r="D34">
        <v>329.14499999999998</v>
      </c>
      <c r="E34">
        <v>28.82</v>
      </c>
      <c r="F34">
        <v>3100</v>
      </c>
      <c r="G34">
        <v>16.600000000000001</v>
      </c>
      <c r="I34" s="103">
        <f t="shared" si="0"/>
        <v>107.7366773425357</v>
      </c>
      <c r="J34" s="104">
        <f t="shared" si="1"/>
        <v>22.51696556458996</v>
      </c>
      <c r="K34" s="76">
        <f t="shared" si="4"/>
        <v>225.94727969109411</v>
      </c>
      <c r="L34" s="76">
        <f t="shared" si="2"/>
        <v>169.47486513185677</v>
      </c>
      <c r="M34" s="103">
        <f t="shared" si="5"/>
        <v>8.6877462670650676</v>
      </c>
      <c r="N34" s="103">
        <f t="shared" si="3"/>
        <v>271.49207084578336</v>
      </c>
      <c r="P34" s="54"/>
      <c r="Q34" s="54"/>
      <c r="R34" s="54"/>
    </row>
    <row r="35" spans="1:18">
      <c r="A35" s="102">
        <v>40413</v>
      </c>
      <c r="B35" t="s">
        <v>106</v>
      </c>
      <c r="C35">
        <v>2.371</v>
      </c>
      <c r="D35">
        <v>330.91300000000001</v>
      </c>
      <c r="E35">
        <v>28.76</v>
      </c>
      <c r="F35">
        <v>3101</v>
      </c>
      <c r="G35">
        <v>16.600000000000001</v>
      </c>
      <c r="I35" s="103">
        <f t="shared" si="0"/>
        <v>108.31526358040533</v>
      </c>
      <c r="J35" s="104">
        <f t="shared" si="1"/>
        <v>22.637890088304712</v>
      </c>
      <c r="K35" s="76">
        <f t="shared" si="4"/>
        <v>227.16070106010207</v>
      </c>
      <c r="L35" s="76">
        <f t="shared" si="2"/>
        <v>170.38500852080082</v>
      </c>
      <c r="M35" s="103">
        <f t="shared" si="5"/>
        <v>8.7344027126898531</v>
      </c>
      <c r="N35" s="103">
        <f t="shared" si="3"/>
        <v>272.9500847715579</v>
      </c>
      <c r="P35" s="54"/>
      <c r="Q35" s="54"/>
      <c r="R35" s="54"/>
    </row>
    <row r="36" spans="1:18">
      <c r="A36" s="102">
        <v>40413</v>
      </c>
      <c r="B36" t="s">
        <v>107</v>
      </c>
      <c r="C36">
        <v>2.5369999999999999</v>
      </c>
      <c r="D36">
        <v>328.851</v>
      </c>
      <c r="E36">
        <v>28.83</v>
      </c>
      <c r="F36">
        <v>3098</v>
      </c>
      <c r="G36">
        <v>16.600000000000001</v>
      </c>
      <c r="I36" s="103">
        <f t="shared" si="0"/>
        <v>107.64059710661532</v>
      </c>
      <c r="J36" s="104">
        <f t="shared" si="1"/>
        <v>22.4968847952826</v>
      </c>
      <c r="K36" s="76">
        <f t="shared" si="4"/>
        <v>225.74577850808222</v>
      </c>
      <c r="L36" s="76">
        <f t="shared" si="2"/>
        <v>169.32372639780547</v>
      </c>
      <c r="M36" s="103">
        <f t="shared" si="5"/>
        <v>8.6799984811527331</v>
      </c>
      <c r="N36" s="103">
        <f t="shared" si="3"/>
        <v>271.24995253602293</v>
      </c>
      <c r="P36" s="54"/>
      <c r="Q36" s="54"/>
      <c r="R36" s="54"/>
    </row>
    <row r="37" spans="1:18">
      <c r="A37" s="102">
        <v>40413</v>
      </c>
      <c r="B37" t="s">
        <v>108</v>
      </c>
      <c r="C37">
        <v>2.7040000000000002</v>
      </c>
      <c r="D37">
        <v>329.14499999999998</v>
      </c>
      <c r="E37">
        <v>28.82</v>
      </c>
      <c r="F37">
        <v>3096</v>
      </c>
      <c r="G37">
        <v>16.600000000000001</v>
      </c>
      <c r="I37" s="103">
        <f t="shared" si="0"/>
        <v>107.7366773425357</v>
      </c>
      <c r="J37" s="104">
        <f t="shared" si="1"/>
        <v>22.51696556458996</v>
      </c>
      <c r="K37" s="76">
        <f t="shared" ref="K37:K42" si="6">($B$9-EXP(52.57-6690.9/(273.15+G37)-4.681*LN(273.15+G37)))*I37/100*0.2095</f>
        <v>225.94727969109411</v>
      </c>
      <c r="L37" s="76">
        <f t="shared" si="2"/>
        <v>169.47486513185677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8.6877462670650676</v>
      </c>
      <c r="N37" s="103">
        <f t="shared" si="3"/>
        <v>271.49207084578336</v>
      </c>
      <c r="P37" s="54"/>
      <c r="Q37" s="54"/>
      <c r="R37" s="54"/>
    </row>
    <row r="38" spans="1:18">
      <c r="A38" s="102">
        <v>40413</v>
      </c>
      <c r="B38" t="s">
        <v>109</v>
      </c>
      <c r="C38">
        <v>2.871</v>
      </c>
      <c r="D38">
        <v>327.09699999999998</v>
      </c>
      <c r="E38">
        <v>28.89</v>
      </c>
      <c r="F38">
        <v>3102</v>
      </c>
      <c r="G38">
        <v>16.600000000000001</v>
      </c>
      <c r="I38" s="103">
        <f t="shared" si="0"/>
        <v>107.06620808916439</v>
      </c>
      <c r="J38" s="104">
        <f t="shared" si="1"/>
        <v>22.376837490635356</v>
      </c>
      <c r="K38" s="76">
        <f t="shared" si="6"/>
        <v>224.54115962453474</v>
      </c>
      <c r="L38" s="76">
        <f t="shared" si="2"/>
        <v>168.42018543416296</v>
      </c>
      <c r="M38" s="103">
        <f t="shared" si="7"/>
        <v>8.6336804939519887</v>
      </c>
      <c r="N38" s="103">
        <f t="shared" si="3"/>
        <v>269.80251543599962</v>
      </c>
      <c r="P38" s="54"/>
      <c r="Q38" s="54"/>
      <c r="R38" s="54"/>
    </row>
    <row r="39" spans="1:18">
      <c r="A39" s="102">
        <v>40413</v>
      </c>
      <c r="B39" t="s">
        <v>110</v>
      </c>
      <c r="C39">
        <v>3.0379999999999998</v>
      </c>
      <c r="D39">
        <v>328.851</v>
      </c>
      <c r="E39">
        <v>28.83</v>
      </c>
      <c r="F39">
        <v>3098</v>
      </c>
      <c r="G39">
        <v>16.600000000000001</v>
      </c>
      <c r="I39" s="103">
        <f t="shared" si="0"/>
        <v>107.64059710661532</v>
      </c>
      <c r="J39" s="104">
        <f t="shared" si="1"/>
        <v>22.4968847952826</v>
      </c>
      <c r="K39" s="76">
        <f t="shared" si="6"/>
        <v>225.74577850808222</v>
      </c>
      <c r="L39" s="76">
        <f t="shared" si="2"/>
        <v>169.32372639780547</v>
      </c>
      <c r="M39" s="103">
        <f t="shared" si="7"/>
        <v>8.6799984811527331</v>
      </c>
      <c r="N39" s="103">
        <f t="shared" si="3"/>
        <v>271.24995253602293</v>
      </c>
      <c r="P39" s="54"/>
      <c r="Q39" s="54"/>
      <c r="R39" s="54"/>
    </row>
    <row r="40" spans="1:18">
      <c r="A40" s="102">
        <v>40413</v>
      </c>
      <c r="B40" t="s">
        <v>111</v>
      </c>
      <c r="C40">
        <v>3.2050000000000001</v>
      </c>
      <c r="D40">
        <v>326.22300000000001</v>
      </c>
      <c r="E40">
        <v>28.92</v>
      </c>
      <c r="F40">
        <v>3094</v>
      </c>
      <c r="G40">
        <v>16.600000000000001</v>
      </c>
      <c r="I40" s="103">
        <f t="shared" si="0"/>
        <v>106.7803525878286</v>
      </c>
      <c r="J40" s="104">
        <f t="shared" si="1"/>
        <v>22.317093690856176</v>
      </c>
      <c r="K40" s="76">
        <f t="shared" si="6"/>
        <v>223.94165837292107</v>
      </c>
      <c r="L40" s="76">
        <f t="shared" si="2"/>
        <v>167.97052127399908</v>
      </c>
      <c r="M40" s="103">
        <f t="shared" si="7"/>
        <v>8.6106294761750615</v>
      </c>
      <c r="N40" s="103">
        <f t="shared" si="3"/>
        <v>269.08217113047067</v>
      </c>
      <c r="P40" s="54"/>
      <c r="Q40" s="54"/>
      <c r="R40" s="54"/>
    </row>
    <row r="41" spans="1:18">
      <c r="A41" s="102">
        <v>40413</v>
      </c>
      <c r="B41" t="s">
        <v>112</v>
      </c>
      <c r="C41">
        <v>3.3719999999999999</v>
      </c>
      <c r="D41">
        <v>330.322</v>
      </c>
      <c r="E41">
        <v>28.78</v>
      </c>
      <c r="F41">
        <v>3087</v>
      </c>
      <c r="G41">
        <v>16.600000000000001</v>
      </c>
      <c r="I41" s="103">
        <f t="shared" si="0"/>
        <v>108.12199966845961</v>
      </c>
      <c r="J41" s="104">
        <f t="shared" si="1"/>
        <v>22.597497930708055</v>
      </c>
      <c r="K41" s="76">
        <f t="shared" si="6"/>
        <v>226.75538453982585</v>
      </c>
      <c r="L41" s="76">
        <f t="shared" si="2"/>
        <v>170.08099528946897</v>
      </c>
      <c r="M41" s="103">
        <f t="shared" si="7"/>
        <v>8.7188181608827975</v>
      </c>
      <c r="N41" s="103">
        <f t="shared" si="3"/>
        <v>272.46306752758744</v>
      </c>
      <c r="P41" s="54"/>
      <c r="Q41" s="54"/>
      <c r="R41" s="54"/>
    </row>
    <row r="42" spans="1:18">
      <c r="A42" s="102">
        <v>40413</v>
      </c>
      <c r="B42" t="s">
        <v>113</v>
      </c>
      <c r="C42">
        <v>3.5390000000000001</v>
      </c>
      <c r="D42">
        <v>329.14499999999998</v>
      </c>
      <c r="E42">
        <v>28.82</v>
      </c>
      <c r="F42">
        <v>3089</v>
      </c>
      <c r="G42">
        <v>16.600000000000001</v>
      </c>
      <c r="I42" s="103">
        <f t="shared" si="0"/>
        <v>107.7366773425357</v>
      </c>
      <c r="J42" s="104">
        <f t="shared" si="1"/>
        <v>22.51696556458996</v>
      </c>
      <c r="K42" s="76">
        <f t="shared" si="6"/>
        <v>225.94727969109411</v>
      </c>
      <c r="L42" s="76">
        <f t="shared" si="2"/>
        <v>169.47486513185677</v>
      </c>
      <c r="M42" s="103">
        <f t="shared" si="7"/>
        <v>8.6877462670650676</v>
      </c>
      <c r="N42" s="103">
        <f t="shared" si="3"/>
        <v>271.49207084578336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3.706</v>
      </c>
      <c r="D43">
        <v>330.02699999999999</v>
      </c>
      <c r="E43">
        <v>28.79</v>
      </c>
      <c r="F43">
        <v>3084</v>
      </c>
      <c r="G43">
        <v>16.600000000000001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108.02551860572926</v>
      </c>
      <c r="J43" s="104">
        <f t="shared" si="1"/>
        <v>22.577333388597413</v>
      </c>
      <c r="K43" s="76">
        <f t="shared" ref="K43:K106" si="9">($B$9-EXP(52.57-6690.9/(273.15+G43)-4.681*LN(273.15+G43)))*I43/100*0.2095</f>
        <v>226.55304273568504</v>
      </c>
      <c r="L43" s="76">
        <f t="shared" si="2"/>
        <v>169.92922603597682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8.7110380528151143</v>
      </c>
      <c r="N43" s="103">
        <f t="shared" si="3"/>
        <v>272.21993915047233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3.8730000000000002</v>
      </c>
      <c r="D44">
        <v>332.98899999999998</v>
      </c>
      <c r="E44">
        <v>28.69</v>
      </c>
      <c r="F44">
        <v>3086</v>
      </c>
      <c r="G44">
        <v>16.600000000000001</v>
      </c>
      <c r="I44" s="103">
        <f t="shared" si="8"/>
        <v>108.99487052343829</v>
      </c>
      <c r="J44" s="104">
        <f t="shared" si="1"/>
        <v>22.779927939398604</v>
      </c>
      <c r="K44" s="76">
        <f t="shared" si="9"/>
        <v>228.58598485226196</v>
      </c>
      <c r="L44" s="76">
        <f t="shared" si="2"/>
        <v>171.4540622344864</v>
      </c>
      <c r="M44" s="103">
        <f t="shared" si="10"/>
        <v>8.7892053372745576</v>
      </c>
      <c r="N44" s="103">
        <f t="shared" si="3"/>
        <v>274.66266678982993</v>
      </c>
      <c r="P44" s="111" t="s">
        <v>88</v>
      </c>
      <c r="Q44" s="54">
        <f>0.4221*80+293.66</f>
        <v>327.428</v>
      </c>
      <c r="R44" s="111" t="s">
        <v>79</v>
      </c>
    </row>
    <row r="45" spans="1:18" ht="24">
      <c r="A45" s="102">
        <v>40413</v>
      </c>
      <c r="B45" t="s">
        <v>116</v>
      </c>
      <c r="C45">
        <v>4.04</v>
      </c>
      <c r="D45">
        <v>331.8</v>
      </c>
      <c r="E45">
        <v>28.73</v>
      </c>
      <c r="F45">
        <v>3080</v>
      </c>
      <c r="G45">
        <v>16.600000000000001</v>
      </c>
      <c r="I45" s="103">
        <f t="shared" si="8"/>
        <v>108.60591598174933</v>
      </c>
      <c r="J45" s="104">
        <f t="shared" si="1"/>
        <v>22.698636440185609</v>
      </c>
      <c r="K45" s="76">
        <f t="shared" si="9"/>
        <v>227.77026245589826</v>
      </c>
      <c r="L45" s="76">
        <f t="shared" si="2"/>
        <v>170.84221843049028</v>
      </c>
      <c r="M45" s="103">
        <f t="shared" si="10"/>
        <v>8.7578405462770306</v>
      </c>
      <c r="N45" s="103">
        <f t="shared" si="3"/>
        <v>273.68251707115718</v>
      </c>
      <c r="P45" s="111" t="s">
        <v>83</v>
      </c>
      <c r="Q45" s="54">
        <f>0.4221*20+293.66</f>
        <v>302.10200000000003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4.2069999999999999</v>
      </c>
      <c r="D46">
        <v>330.322</v>
      </c>
      <c r="E46">
        <v>28.78</v>
      </c>
      <c r="F46">
        <v>3080</v>
      </c>
      <c r="G46">
        <v>16.600000000000001</v>
      </c>
      <c r="I46" s="103">
        <f t="shared" si="8"/>
        <v>108.12199966845961</v>
      </c>
      <c r="J46" s="104">
        <f t="shared" si="1"/>
        <v>22.597497930708055</v>
      </c>
      <c r="K46" s="76">
        <f t="shared" si="9"/>
        <v>226.75538453982585</v>
      </c>
      <c r="L46" s="76">
        <f t="shared" si="2"/>
        <v>170.08099528946897</v>
      </c>
      <c r="M46" s="103">
        <f t="shared" si="10"/>
        <v>8.7188181608827975</v>
      </c>
      <c r="N46" s="103">
        <f t="shared" si="3"/>
        <v>272.46306752758744</v>
      </c>
      <c r="P46" s="111" t="s">
        <v>89</v>
      </c>
      <c r="Q46" s="112">
        <f>Q44-Q45</f>
        <v>25.325999999999965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4.3730000000000002</v>
      </c>
      <c r="D47">
        <v>332.09699999999998</v>
      </c>
      <c r="E47">
        <v>28.72</v>
      </c>
      <c r="F47">
        <v>3073</v>
      </c>
      <c r="G47">
        <v>16.600000000000001</v>
      </c>
      <c r="I47" s="103">
        <f t="shared" si="8"/>
        <v>108.70300241054207</v>
      </c>
      <c r="J47" s="104">
        <f t="shared" si="1"/>
        <v>22.718927503803293</v>
      </c>
      <c r="K47" s="76">
        <f t="shared" si="9"/>
        <v>227.97387384453333</v>
      </c>
      <c r="L47" s="76">
        <f t="shared" si="2"/>
        <v>170.99493995329601</v>
      </c>
      <c r="M47" s="103">
        <f t="shared" si="10"/>
        <v>8.7656694702807396</v>
      </c>
      <c r="N47" s="103">
        <f t="shared" si="3"/>
        <v>273.92717094627312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4.54</v>
      </c>
      <c r="D48">
        <v>331.50400000000002</v>
      </c>
      <c r="E48">
        <v>28.74</v>
      </c>
      <c r="F48">
        <v>3078</v>
      </c>
      <c r="G48">
        <v>16.600000000000001</v>
      </c>
      <c r="I48" s="103">
        <f t="shared" si="8"/>
        <v>108.50893079273372</v>
      </c>
      <c r="J48" s="104">
        <f t="shared" si="1"/>
        <v>22.678366535681349</v>
      </c>
      <c r="K48" s="76">
        <f t="shared" si="9"/>
        <v>227.56686338912797</v>
      </c>
      <c r="L48" s="76">
        <f t="shared" si="2"/>
        <v>170.6896561626198</v>
      </c>
      <c r="M48" s="103">
        <f t="shared" si="10"/>
        <v>8.7500197861179636</v>
      </c>
      <c r="N48" s="103">
        <f t="shared" si="3"/>
        <v>273.43811831618638</v>
      </c>
    </row>
    <row r="49" spans="1:14">
      <c r="A49" s="102">
        <v>40413</v>
      </c>
      <c r="B49" t="s">
        <v>120</v>
      </c>
      <c r="C49">
        <v>4.7069999999999999</v>
      </c>
      <c r="D49">
        <v>334.18200000000002</v>
      </c>
      <c r="E49">
        <v>28.65</v>
      </c>
      <c r="F49">
        <v>3070</v>
      </c>
      <c r="G49">
        <v>16.600000000000001</v>
      </c>
      <c r="I49" s="103">
        <f t="shared" si="8"/>
        <v>109.38545380208728</v>
      </c>
      <c r="J49" s="104">
        <f t="shared" si="1"/>
        <v>22.86155984463624</v>
      </c>
      <c r="K49" s="76">
        <f t="shared" si="9"/>
        <v>229.40512306480383</v>
      </c>
      <c r="L49" s="76">
        <f t="shared" si="2"/>
        <v>172.06846811839293</v>
      </c>
      <c r="M49" s="103">
        <f t="shared" si="10"/>
        <v>8.8207014675132136</v>
      </c>
      <c r="N49" s="103">
        <f t="shared" si="3"/>
        <v>275.64692085978794</v>
      </c>
    </row>
    <row r="50" spans="1:14">
      <c r="A50" s="102">
        <v>40413</v>
      </c>
      <c r="B50" t="s">
        <v>121</v>
      </c>
      <c r="C50">
        <v>4.8739999999999997</v>
      </c>
      <c r="D50">
        <v>332.39400000000001</v>
      </c>
      <c r="E50">
        <v>28.71</v>
      </c>
      <c r="F50">
        <v>3076</v>
      </c>
      <c r="G50">
        <v>16.600000000000001</v>
      </c>
      <c r="I50" s="103">
        <f t="shared" si="8"/>
        <v>108.80019021778885</v>
      </c>
      <c r="J50" s="104">
        <f t="shared" si="1"/>
        <v>22.739239755517868</v>
      </c>
      <c r="K50" s="76">
        <f t="shared" si="9"/>
        <v>228.17769784586886</v>
      </c>
      <c r="L50" s="76">
        <f t="shared" si="2"/>
        <v>171.14782094918232</v>
      </c>
      <c r="M50" s="103">
        <f t="shared" si="10"/>
        <v>8.7735065693118166</v>
      </c>
      <c r="N50" s="103">
        <f t="shared" si="3"/>
        <v>274.17208029099424</v>
      </c>
    </row>
    <row r="51" spans="1:14">
      <c r="A51" s="102">
        <v>40413</v>
      </c>
      <c r="B51" t="s">
        <v>122</v>
      </c>
      <c r="C51">
        <v>5.0410000000000004</v>
      </c>
      <c r="D51">
        <v>336.584</v>
      </c>
      <c r="E51">
        <v>28.57</v>
      </c>
      <c r="F51">
        <v>3071</v>
      </c>
      <c r="G51">
        <v>16.600000000000001</v>
      </c>
      <c r="I51" s="103">
        <f t="shared" si="8"/>
        <v>110.17154243421706</v>
      </c>
      <c r="J51" s="104">
        <f t="shared" si="1"/>
        <v>23.025852368751362</v>
      </c>
      <c r="K51" s="76">
        <f t="shared" si="9"/>
        <v>231.05372215294088</v>
      </c>
      <c r="L51" s="76">
        <f t="shared" si="2"/>
        <v>173.3050225416217</v>
      </c>
      <c r="M51" s="103">
        <f t="shared" si="10"/>
        <v>8.8840906377365965</v>
      </c>
      <c r="N51" s="103">
        <f t="shared" si="3"/>
        <v>277.62783242926866</v>
      </c>
    </row>
    <row r="52" spans="1:14">
      <c r="A52" s="102">
        <v>40413</v>
      </c>
      <c r="B52" t="s">
        <v>123</v>
      </c>
      <c r="C52">
        <v>5.2080000000000002</v>
      </c>
      <c r="D52">
        <v>330.02699999999999</v>
      </c>
      <c r="E52">
        <v>28.79</v>
      </c>
      <c r="F52">
        <v>3067</v>
      </c>
      <c r="G52">
        <v>16.600000000000001</v>
      </c>
      <c r="I52" s="103">
        <f t="shared" si="8"/>
        <v>108.02551860572926</v>
      </c>
      <c r="J52" s="104">
        <f t="shared" si="1"/>
        <v>22.577333388597413</v>
      </c>
      <c r="K52" s="76">
        <f t="shared" si="9"/>
        <v>226.55304273568504</v>
      </c>
      <c r="L52" s="76">
        <f t="shared" si="2"/>
        <v>169.92922603597682</v>
      </c>
      <c r="M52" s="103">
        <f t="shared" si="10"/>
        <v>8.7110380528151143</v>
      </c>
      <c r="N52" s="103">
        <f t="shared" si="3"/>
        <v>272.21993915047233</v>
      </c>
    </row>
    <row r="53" spans="1:14">
      <c r="A53" s="102">
        <v>40413</v>
      </c>
      <c r="B53" t="s">
        <v>124</v>
      </c>
      <c r="C53">
        <v>5.375</v>
      </c>
      <c r="D53">
        <v>330.91300000000001</v>
      </c>
      <c r="E53">
        <v>28.76</v>
      </c>
      <c r="F53">
        <v>3067</v>
      </c>
      <c r="G53">
        <v>16.600000000000001</v>
      </c>
      <c r="I53" s="103">
        <f t="shared" si="8"/>
        <v>108.31526358040533</v>
      </c>
      <c r="J53" s="104">
        <f t="shared" si="1"/>
        <v>22.637890088304712</v>
      </c>
      <c r="K53" s="76">
        <f t="shared" si="9"/>
        <v>227.16070106010207</v>
      </c>
      <c r="L53" s="76">
        <f t="shared" si="2"/>
        <v>170.38500852080082</v>
      </c>
      <c r="M53" s="103">
        <f t="shared" si="10"/>
        <v>8.7344027126898531</v>
      </c>
      <c r="N53" s="103">
        <f t="shared" si="3"/>
        <v>272.9500847715579</v>
      </c>
    </row>
    <row r="54" spans="1:14">
      <c r="A54" s="102">
        <v>40413</v>
      </c>
      <c r="B54" t="s">
        <v>125</v>
      </c>
      <c r="C54">
        <v>5.5419999999999998</v>
      </c>
      <c r="D54">
        <v>332.98899999999998</v>
      </c>
      <c r="E54">
        <v>28.69</v>
      </c>
      <c r="F54">
        <v>3066</v>
      </c>
      <c r="G54">
        <v>16.600000000000001</v>
      </c>
      <c r="I54" s="103">
        <f t="shared" si="8"/>
        <v>108.99487052343829</v>
      </c>
      <c r="J54" s="104">
        <f t="shared" si="1"/>
        <v>22.779927939398604</v>
      </c>
      <c r="K54" s="76">
        <f t="shared" si="9"/>
        <v>228.58598485226196</v>
      </c>
      <c r="L54" s="76">
        <f t="shared" si="2"/>
        <v>171.4540622344864</v>
      </c>
      <c r="M54" s="103">
        <f t="shared" si="10"/>
        <v>8.7892053372745576</v>
      </c>
      <c r="N54" s="103">
        <f t="shared" si="3"/>
        <v>274.66266678982993</v>
      </c>
    </row>
    <row r="55" spans="1:14">
      <c r="A55" s="102">
        <v>40413</v>
      </c>
      <c r="B55" t="s">
        <v>126</v>
      </c>
      <c r="C55">
        <v>5.7089999999999996</v>
      </c>
      <c r="D55">
        <v>334.48099999999999</v>
      </c>
      <c r="E55">
        <v>28.64</v>
      </c>
      <c r="F55">
        <v>3063</v>
      </c>
      <c r="G55">
        <v>16.600000000000001</v>
      </c>
      <c r="I55" s="103">
        <f t="shared" si="8"/>
        <v>109.48335515972656</v>
      </c>
      <c r="J55" s="104">
        <f t="shared" si="1"/>
        <v>22.88202122838285</v>
      </c>
      <c r="K55" s="76">
        <f t="shared" si="9"/>
        <v>229.61044353673867</v>
      </c>
      <c r="L55" s="76">
        <f t="shared" si="2"/>
        <v>172.22247156263683</v>
      </c>
      <c r="M55" s="103">
        <f t="shared" si="10"/>
        <v>8.8285961063247207</v>
      </c>
      <c r="N55" s="103">
        <f t="shared" si="3"/>
        <v>275.89362832264754</v>
      </c>
    </row>
    <row r="56" spans="1:14">
      <c r="A56" s="102">
        <v>40413</v>
      </c>
      <c r="B56" t="s">
        <v>127</v>
      </c>
      <c r="C56">
        <v>5.8760000000000003</v>
      </c>
      <c r="D56">
        <v>333.88299999999998</v>
      </c>
      <c r="E56">
        <v>28.66</v>
      </c>
      <c r="F56">
        <v>3059</v>
      </c>
      <c r="G56">
        <v>16.600000000000001</v>
      </c>
      <c r="I56" s="103">
        <f t="shared" si="8"/>
        <v>109.28765479973104</v>
      </c>
      <c r="J56" s="104">
        <f t="shared" si="1"/>
        <v>22.841119853143788</v>
      </c>
      <c r="K56" s="76">
        <f t="shared" si="9"/>
        <v>229.20001725419266</v>
      </c>
      <c r="L56" s="76">
        <f t="shared" si="2"/>
        <v>171.91462568382761</v>
      </c>
      <c r="M56" s="103">
        <f t="shared" si="10"/>
        <v>8.8128150824992986</v>
      </c>
      <c r="N56" s="103">
        <f t="shared" si="3"/>
        <v>275.40047132810309</v>
      </c>
    </row>
    <row r="57" spans="1:14">
      <c r="A57" s="102">
        <v>40413</v>
      </c>
      <c r="B57" t="s">
        <v>128</v>
      </c>
      <c r="C57">
        <v>6.0430000000000001</v>
      </c>
      <c r="D57">
        <v>338.09500000000003</v>
      </c>
      <c r="E57">
        <v>28.52</v>
      </c>
      <c r="F57">
        <v>3062</v>
      </c>
      <c r="G57">
        <v>16.600000000000001</v>
      </c>
      <c r="I57" s="103">
        <f t="shared" si="8"/>
        <v>110.66620649730845</v>
      </c>
      <c r="J57" s="104">
        <f t="shared" si="1"/>
        <v>23.129237157937464</v>
      </c>
      <c r="K57" s="76">
        <f t="shared" si="9"/>
        <v>232.09114044143226</v>
      </c>
      <c r="L57" s="76">
        <f t="shared" si="2"/>
        <v>174.08315239902811</v>
      </c>
      <c r="M57" s="103">
        <f t="shared" si="10"/>
        <v>8.9239797077689875</v>
      </c>
      <c r="N57" s="103">
        <f t="shared" si="3"/>
        <v>278.87436586778085</v>
      </c>
    </row>
    <row r="58" spans="1:14">
      <c r="A58" s="102">
        <v>40413</v>
      </c>
      <c r="B58" t="s">
        <v>129</v>
      </c>
      <c r="C58">
        <v>6.2089999999999996</v>
      </c>
      <c r="D58">
        <v>338.702</v>
      </c>
      <c r="E58">
        <v>28.5</v>
      </c>
      <c r="F58">
        <v>3056</v>
      </c>
      <c r="G58">
        <v>16.600000000000001</v>
      </c>
      <c r="I58" s="103">
        <f t="shared" si="8"/>
        <v>110.86480050848043</v>
      </c>
      <c r="J58" s="104">
        <f t="shared" si="1"/>
        <v>23.170743306272406</v>
      </c>
      <c r="K58" s="76">
        <f t="shared" si="9"/>
        <v>232.50763534079312</v>
      </c>
      <c r="L58" s="76">
        <f t="shared" si="2"/>
        <v>174.39555012735565</v>
      </c>
      <c r="M58" s="103">
        <f t="shared" si="10"/>
        <v>8.9399940718813635</v>
      </c>
      <c r="N58" s="103">
        <f t="shared" si="3"/>
        <v>279.3748147462926</v>
      </c>
    </row>
    <row r="59" spans="1:14">
      <c r="A59" s="102">
        <v>40413</v>
      </c>
      <c r="B59" t="s">
        <v>130</v>
      </c>
      <c r="C59">
        <v>6.3760000000000003</v>
      </c>
      <c r="D59">
        <v>337.79199999999997</v>
      </c>
      <c r="E59">
        <v>28.53</v>
      </c>
      <c r="F59">
        <v>3056</v>
      </c>
      <c r="G59">
        <v>16.600000000000001</v>
      </c>
      <c r="I59" s="103">
        <f t="shared" si="8"/>
        <v>110.56706586036053</v>
      </c>
      <c r="J59" s="104">
        <f t="shared" si="1"/>
        <v>23.108516764815349</v>
      </c>
      <c r="K59" s="76">
        <f t="shared" si="9"/>
        <v>231.88322093084625</v>
      </c>
      <c r="L59" s="76">
        <f t="shared" si="2"/>
        <v>173.92719951009303</v>
      </c>
      <c r="M59" s="103">
        <f t="shared" si="10"/>
        <v>8.9159851350774577</v>
      </c>
      <c r="N59" s="103">
        <f t="shared" si="3"/>
        <v>278.62453547117053</v>
      </c>
    </row>
    <row r="60" spans="1:14">
      <c r="A60" s="102">
        <v>40413</v>
      </c>
      <c r="B60" t="s">
        <v>131</v>
      </c>
      <c r="C60">
        <v>6.5430000000000001</v>
      </c>
      <c r="D60">
        <v>335.68099999999998</v>
      </c>
      <c r="E60">
        <v>28.6</v>
      </c>
      <c r="F60">
        <v>3052</v>
      </c>
      <c r="G60">
        <v>16.600000000000001</v>
      </c>
      <c r="I60" s="103">
        <f t="shared" si="8"/>
        <v>109.87598695483342</v>
      </c>
      <c r="J60" s="104">
        <f t="shared" si="1"/>
        <v>22.964081273560183</v>
      </c>
      <c r="K60" s="76">
        <f t="shared" si="9"/>
        <v>230.4338779345025</v>
      </c>
      <c r="L60" s="76">
        <f t="shared" si="2"/>
        <v>172.84009985936493</v>
      </c>
      <c r="M60" s="103">
        <f t="shared" si="10"/>
        <v>8.8602574262800928</v>
      </c>
      <c r="N60" s="103">
        <f t="shared" si="3"/>
        <v>276.88304457125292</v>
      </c>
    </row>
    <row r="61" spans="1:14">
      <c r="A61" s="102">
        <v>40413</v>
      </c>
      <c r="B61" t="s">
        <v>132</v>
      </c>
      <c r="C61">
        <v>6.71</v>
      </c>
      <c r="D61">
        <v>339.91899999999998</v>
      </c>
      <c r="E61">
        <v>28.46</v>
      </c>
      <c r="F61">
        <v>3053</v>
      </c>
      <c r="G61">
        <v>16.600000000000001</v>
      </c>
      <c r="I61" s="103">
        <f t="shared" si="8"/>
        <v>111.26324350031365</v>
      </c>
      <c r="J61" s="104">
        <f t="shared" si="1"/>
        <v>23.25401789156555</v>
      </c>
      <c r="K61" s="76">
        <f t="shared" si="9"/>
        <v>233.34325708389244</v>
      </c>
      <c r="L61" s="76">
        <f t="shared" si="2"/>
        <v>175.02231971009468</v>
      </c>
      <c r="M61" s="103">
        <f t="shared" si="10"/>
        <v>8.972123999222001</v>
      </c>
      <c r="N61" s="103">
        <f t="shared" si="3"/>
        <v>280.37887497568755</v>
      </c>
    </row>
    <row r="62" spans="1:14">
      <c r="A62" s="102">
        <v>40413</v>
      </c>
      <c r="B62" t="s">
        <v>133</v>
      </c>
      <c r="C62">
        <v>6.86</v>
      </c>
      <c r="D62">
        <v>335.38</v>
      </c>
      <c r="E62">
        <v>28.61</v>
      </c>
      <c r="F62">
        <v>3050</v>
      </c>
      <c r="G62">
        <v>16.600000000000001</v>
      </c>
      <c r="I62" s="103">
        <f t="shared" si="8"/>
        <v>109.7776747696528</v>
      </c>
      <c r="J62" s="104">
        <f t="shared" si="1"/>
        <v>22.943534026857431</v>
      </c>
      <c r="K62" s="76">
        <f t="shared" si="9"/>
        <v>230.22769586772668</v>
      </c>
      <c r="L62" s="76">
        <f t="shared" si="2"/>
        <v>172.68545016405895</v>
      </c>
      <c r="M62" s="103">
        <f t="shared" si="10"/>
        <v>8.8523296588671965</v>
      </c>
      <c r="N62" s="103">
        <f t="shared" si="3"/>
        <v>276.63530183959989</v>
      </c>
    </row>
    <row r="63" spans="1:14">
      <c r="A63" s="102">
        <v>40413</v>
      </c>
      <c r="B63" t="s">
        <v>134</v>
      </c>
      <c r="C63">
        <v>7.0270000000000001</v>
      </c>
      <c r="D63">
        <v>337.79199999999997</v>
      </c>
      <c r="E63">
        <v>28.53</v>
      </c>
      <c r="F63">
        <v>3050</v>
      </c>
      <c r="G63">
        <v>16.600000000000001</v>
      </c>
      <c r="I63" s="103">
        <f t="shared" si="8"/>
        <v>110.56706586036053</v>
      </c>
      <c r="J63" s="104">
        <f t="shared" si="1"/>
        <v>23.108516764815349</v>
      </c>
      <c r="K63" s="76">
        <f t="shared" si="9"/>
        <v>231.88322093084625</v>
      </c>
      <c r="L63" s="76">
        <f t="shared" si="2"/>
        <v>173.92719951009303</v>
      </c>
      <c r="M63" s="103">
        <f t="shared" si="10"/>
        <v>8.9159851350774577</v>
      </c>
      <c r="N63" s="103">
        <f t="shared" si="3"/>
        <v>278.62453547117053</v>
      </c>
    </row>
    <row r="64" spans="1:14">
      <c r="A64" s="102">
        <v>40413</v>
      </c>
      <c r="B64" t="s">
        <v>135</v>
      </c>
      <c r="C64">
        <v>7.194</v>
      </c>
      <c r="D64">
        <v>339.91899999999998</v>
      </c>
      <c r="E64">
        <v>28.46</v>
      </c>
      <c r="F64">
        <v>3047</v>
      </c>
      <c r="G64">
        <v>16.600000000000001</v>
      </c>
      <c r="I64" s="103">
        <f t="shared" si="8"/>
        <v>111.26324350031365</v>
      </c>
      <c r="J64" s="104">
        <f t="shared" si="1"/>
        <v>23.25401789156555</v>
      </c>
      <c r="K64" s="76">
        <f t="shared" si="9"/>
        <v>233.34325708389244</v>
      </c>
      <c r="L64" s="76">
        <f t="shared" si="2"/>
        <v>175.02231971009468</v>
      </c>
      <c r="M64" s="103">
        <f t="shared" si="10"/>
        <v>8.972123999222001</v>
      </c>
      <c r="N64" s="103">
        <f t="shared" si="3"/>
        <v>280.37887497568755</v>
      </c>
    </row>
    <row r="65" spans="1:14">
      <c r="A65" s="102">
        <v>40413</v>
      </c>
      <c r="B65" t="s">
        <v>136</v>
      </c>
      <c r="C65">
        <v>7.3609999999999998</v>
      </c>
      <c r="D65">
        <v>339.31</v>
      </c>
      <c r="E65">
        <v>28.48</v>
      </c>
      <c r="F65">
        <v>3039</v>
      </c>
      <c r="G65">
        <v>16.600000000000001</v>
      </c>
      <c r="I65" s="103">
        <f t="shared" si="8"/>
        <v>111.06381245917213</v>
      </c>
      <c r="J65" s="104">
        <f t="shared" si="1"/>
        <v>23.212336803966974</v>
      </c>
      <c r="K65" s="76">
        <f t="shared" si="9"/>
        <v>232.9250067503628</v>
      </c>
      <c r="L65" s="76">
        <f t="shared" si="2"/>
        <v>174.70860529422211</v>
      </c>
      <c r="M65" s="103">
        <f t="shared" si="10"/>
        <v>8.9560421380958619</v>
      </c>
      <c r="N65" s="103">
        <f t="shared" si="3"/>
        <v>279.87631681549567</v>
      </c>
    </row>
    <row r="66" spans="1:14">
      <c r="A66" s="102">
        <v>40413</v>
      </c>
      <c r="B66" t="s">
        <v>137</v>
      </c>
      <c r="C66">
        <v>7.5279999999999996</v>
      </c>
      <c r="D66">
        <v>341.14100000000002</v>
      </c>
      <c r="E66">
        <v>28.42</v>
      </c>
      <c r="F66">
        <v>3032</v>
      </c>
      <c r="G66">
        <v>16.600000000000001</v>
      </c>
      <c r="I66" s="103">
        <f t="shared" si="8"/>
        <v>111.66336747571782</v>
      </c>
      <c r="J66" s="104">
        <f t="shared" si="1"/>
        <v>23.337643802425024</v>
      </c>
      <c r="K66" s="76">
        <f t="shared" si="9"/>
        <v>234.1824042156934</v>
      </c>
      <c r="L66" s="76">
        <f t="shared" si="2"/>
        <v>175.65173355912256</v>
      </c>
      <c r="M66" s="103">
        <f t="shared" si="10"/>
        <v>9.0043894789028762</v>
      </c>
      <c r="N66" s="103">
        <f t="shared" si="3"/>
        <v>281.38717121571489</v>
      </c>
    </row>
    <row r="67" spans="1:14">
      <c r="A67" s="102">
        <v>40413</v>
      </c>
      <c r="B67" t="s">
        <v>138</v>
      </c>
      <c r="C67">
        <v>7.6950000000000003</v>
      </c>
      <c r="D67">
        <v>345.77199999999999</v>
      </c>
      <c r="E67">
        <v>28.27</v>
      </c>
      <c r="F67">
        <v>3034</v>
      </c>
      <c r="G67">
        <v>16.600000000000001</v>
      </c>
      <c r="I67" s="103">
        <f t="shared" si="8"/>
        <v>113.17896273861808</v>
      </c>
      <c r="J67" s="104">
        <f t="shared" si="1"/>
        <v>23.654403212371175</v>
      </c>
      <c r="K67" s="76">
        <f t="shared" si="9"/>
        <v>237.36093761037256</v>
      </c>
      <c r="L67" s="76">
        <f t="shared" si="2"/>
        <v>178.03583625386099</v>
      </c>
      <c r="M67" s="103">
        <f t="shared" si="10"/>
        <v>9.126605119967989</v>
      </c>
      <c r="N67" s="103">
        <f t="shared" si="3"/>
        <v>285.20640999899967</v>
      </c>
    </row>
    <row r="68" spans="1:14">
      <c r="A68" s="102">
        <v>40413</v>
      </c>
      <c r="B68" t="s">
        <v>139</v>
      </c>
      <c r="C68">
        <v>7.8620000000000001</v>
      </c>
      <c r="D68">
        <v>346.39400000000001</v>
      </c>
      <c r="E68">
        <v>28.25</v>
      </c>
      <c r="F68">
        <v>3044</v>
      </c>
      <c r="G68">
        <v>16.600000000000001</v>
      </c>
      <c r="I68" s="103">
        <f t="shared" si="8"/>
        <v>113.38286463171359</v>
      </c>
      <c r="J68" s="104">
        <f t="shared" si="1"/>
        <v>23.697018708028139</v>
      </c>
      <c r="K68" s="76">
        <f t="shared" si="9"/>
        <v>237.78856429429484</v>
      </c>
      <c r="L68" s="76">
        <f t="shared" si="2"/>
        <v>178.35658353032119</v>
      </c>
      <c r="M68" s="103">
        <f t="shared" si="10"/>
        <v>9.1430475048111379</v>
      </c>
      <c r="N68" s="103">
        <f t="shared" si="3"/>
        <v>285.72023452534808</v>
      </c>
    </row>
    <row r="69" spans="1:14">
      <c r="A69" s="102">
        <v>40413</v>
      </c>
      <c r="B69" t="s">
        <v>140</v>
      </c>
      <c r="C69">
        <v>8.0289999999999999</v>
      </c>
      <c r="D69">
        <v>342.67700000000002</v>
      </c>
      <c r="E69">
        <v>28.37</v>
      </c>
      <c r="F69">
        <v>3040</v>
      </c>
      <c r="G69">
        <v>16.600000000000001</v>
      </c>
      <c r="I69" s="103">
        <f t="shared" si="8"/>
        <v>112.16590047088452</v>
      </c>
      <c r="J69" s="104">
        <f t="shared" si="1"/>
        <v>23.442673198414862</v>
      </c>
      <c r="K69" s="76">
        <f t="shared" si="9"/>
        <v>235.23632536876491</v>
      </c>
      <c r="L69" s="76">
        <f t="shared" si="2"/>
        <v>176.44224161711114</v>
      </c>
      <c r="M69" s="103">
        <f t="shared" si="10"/>
        <v>9.0449130894366938</v>
      </c>
      <c r="N69" s="103">
        <f t="shared" si="3"/>
        <v>282.65353404489667</v>
      </c>
    </row>
    <row r="70" spans="1:14">
      <c r="A70" s="102">
        <v>40413</v>
      </c>
      <c r="B70" t="s">
        <v>141</v>
      </c>
      <c r="C70">
        <v>8.1959999999999997</v>
      </c>
      <c r="D70">
        <v>345.553</v>
      </c>
      <c r="E70">
        <v>28.32</v>
      </c>
      <c r="F70">
        <v>3040</v>
      </c>
      <c r="G70">
        <v>16.5</v>
      </c>
      <c r="I70" s="103">
        <f t="shared" si="8"/>
        <v>112.87018507959688</v>
      </c>
      <c r="J70" s="104">
        <f t="shared" si="1"/>
        <v>23.589868681635743</v>
      </c>
      <c r="K70" s="76">
        <f t="shared" si="9"/>
        <v>236.74174393516321</v>
      </c>
      <c r="L70" s="76">
        <f t="shared" si="2"/>
        <v>177.57140152050164</v>
      </c>
      <c r="M70" s="103">
        <f t="shared" si="10"/>
        <v>9.1191680992758286</v>
      </c>
      <c r="N70" s="103">
        <f t="shared" si="3"/>
        <v>284.97400310236964</v>
      </c>
    </row>
    <row r="71" spans="1:14">
      <c r="A71" s="102">
        <v>40413</v>
      </c>
      <c r="B71" t="s">
        <v>142</v>
      </c>
      <c r="C71">
        <v>8.3629999999999995</v>
      </c>
      <c r="D71">
        <v>347.11099999999999</v>
      </c>
      <c r="E71">
        <v>28.27</v>
      </c>
      <c r="F71">
        <v>3025</v>
      </c>
      <c r="G71">
        <v>16.5</v>
      </c>
      <c r="I71" s="103">
        <f t="shared" si="8"/>
        <v>113.37892515437623</v>
      </c>
      <c r="J71" s="104">
        <f t="shared" si="1"/>
        <v>23.696195357264632</v>
      </c>
      <c r="K71" s="76">
        <f t="shared" si="9"/>
        <v>237.80881060496654</v>
      </c>
      <c r="L71" s="76">
        <f t="shared" si="2"/>
        <v>178.37176955413699</v>
      </c>
      <c r="M71" s="103">
        <f t="shared" si="10"/>
        <v>9.1602709490450511</v>
      </c>
      <c r="N71" s="103">
        <f t="shared" si="3"/>
        <v>286.25846715765783</v>
      </c>
    </row>
    <row r="72" spans="1:14">
      <c r="A72" s="102">
        <v>40413</v>
      </c>
      <c r="B72" t="s">
        <v>143</v>
      </c>
      <c r="C72">
        <v>8.5289999999999999</v>
      </c>
      <c r="D72">
        <v>341.84899999999999</v>
      </c>
      <c r="E72">
        <v>28.44</v>
      </c>
      <c r="F72">
        <v>3031</v>
      </c>
      <c r="G72">
        <v>16.5</v>
      </c>
      <c r="I72" s="103">
        <f t="shared" si="8"/>
        <v>111.66011735051644</v>
      </c>
      <c r="J72" s="104">
        <f t="shared" si="1"/>
        <v>23.336964526257933</v>
      </c>
      <c r="K72" s="76">
        <f t="shared" si="9"/>
        <v>234.20366406703738</v>
      </c>
      <c r="L72" s="76">
        <f t="shared" si="2"/>
        <v>175.66767980306128</v>
      </c>
      <c r="M72" s="103">
        <f t="shared" si="10"/>
        <v>9.0214025908272362</v>
      </c>
      <c r="N72" s="103">
        <f t="shared" si="3"/>
        <v>281.91883096335113</v>
      </c>
    </row>
    <row r="73" spans="1:14">
      <c r="A73" s="102">
        <v>40413</v>
      </c>
      <c r="B73" t="s">
        <v>144</v>
      </c>
      <c r="C73">
        <v>8.6959999999999997</v>
      </c>
      <c r="D73">
        <v>342.77</v>
      </c>
      <c r="E73">
        <v>28.41</v>
      </c>
      <c r="F73">
        <v>3027</v>
      </c>
      <c r="G73">
        <v>16.5</v>
      </c>
      <c r="I73" s="103">
        <f t="shared" si="8"/>
        <v>111.96119978184997</v>
      </c>
      <c r="J73" s="104">
        <f t="shared" si="1"/>
        <v>23.399890754406641</v>
      </c>
      <c r="K73" s="76">
        <f t="shared" si="9"/>
        <v>234.83517521244633</v>
      </c>
      <c r="L73" s="76">
        <f t="shared" si="2"/>
        <v>176.14135342437581</v>
      </c>
      <c r="M73" s="103">
        <f t="shared" si="10"/>
        <v>9.045728069704877</v>
      </c>
      <c r="N73" s="103">
        <f t="shared" si="3"/>
        <v>282.67900217827741</v>
      </c>
    </row>
    <row r="74" spans="1:14">
      <c r="A74" s="102">
        <v>40413</v>
      </c>
      <c r="B74" t="s">
        <v>145</v>
      </c>
      <c r="C74">
        <v>8.8629999999999995</v>
      </c>
      <c r="D74">
        <v>347.73599999999999</v>
      </c>
      <c r="E74">
        <v>28.25</v>
      </c>
      <c r="F74">
        <v>3027</v>
      </c>
      <c r="G74">
        <v>16.5</v>
      </c>
      <c r="I74" s="103">
        <f t="shared" si="8"/>
        <v>113.58317636393141</v>
      </c>
      <c r="J74" s="104">
        <f t="shared" si="1"/>
        <v>23.738883860061666</v>
      </c>
      <c r="K74" s="76">
        <f t="shared" si="9"/>
        <v>238.23722123897818</v>
      </c>
      <c r="L74" s="76">
        <f t="shared" si="2"/>
        <v>178.69310484314531</v>
      </c>
      <c r="M74" s="103">
        <f t="shared" si="10"/>
        <v>9.1767731024977159</v>
      </c>
      <c r="N74" s="103">
        <f t="shared" si="3"/>
        <v>286.77415945305364</v>
      </c>
    </row>
    <row r="75" spans="1:14">
      <c r="A75" s="102">
        <v>40413</v>
      </c>
      <c r="B75" t="s">
        <v>146</v>
      </c>
      <c r="C75">
        <v>9.0299999999999994</v>
      </c>
      <c r="D75">
        <v>346.17500000000001</v>
      </c>
      <c r="E75">
        <v>28.3</v>
      </c>
      <c r="F75">
        <v>3021</v>
      </c>
      <c r="G75">
        <v>16.5</v>
      </c>
      <c r="I75" s="103">
        <f t="shared" si="8"/>
        <v>113.07335820505642</v>
      </c>
      <c r="J75" s="104">
        <f t="shared" si="1"/>
        <v>23.632331864856791</v>
      </c>
      <c r="K75" s="76">
        <f t="shared" si="9"/>
        <v>237.16789332092111</v>
      </c>
      <c r="L75" s="76">
        <f t="shared" si="2"/>
        <v>177.89104072915279</v>
      </c>
      <c r="M75" s="103">
        <f t="shared" si="10"/>
        <v>9.1355831506289764</v>
      </c>
      <c r="N75" s="103">
        <f t="shared" si="3"/>
        <v>285.4869734571555</v>
      </c>
    </row>
    <row r="76" spans="1:14">
      <c r="A76" s="102">
        <v>40413</v>
      </c>
      <c r="B76" t="s">
        <v>147</v>
      </c>
      <c r="C76">
        <v>9.1969999999999992</v>
      </c>
      <c r="D76">
        <v>344.93299999999999</v>
      </c>
      <c r="E76">
        <v>28.34</v>
      </c>
      <c r="F76">
        <v>3024</v>
      </c>
      <c r="G76">
        <v>16.5</v>
      </c>
      <c r="I76" s="103">
        <f t="shared" si="8"/>
        <v>112.6674411095585</v>
      </c>
      <c r="J76" s="104">
        <f t="shared" si="1"/>
        <v>23.547495191897724</v>
      </c>
      <c r="K76" s="76">
        <f t="shared" si="9"/>
        <v>236.31649468971031</v>
      </c>
      <c r="L76" s="76">
        <f t="shared" si="2"/>
        <v>177.25243747446805</v>
      </c>
      <c r="M76" s="103">
        <f t="shared" si="10"/>
        <v>9.102787720856222</v>
      </c>
      <c r="N76" s="103">
        <f t="shared" si="3"/>
        <v>284.46211627675694</v>
      </c>
    </row>
    <row r="77" spans="1:14">
      <c r="A77" s="102">
        <v>40413</v>
      </c>
      <c r="B77" t="s">
        <v>148</v>
      </c>
      <c r="C77">
        <v>9.3640000000000008</v>
      </c>
      <c r="D77">
        <v>349.935</v>
      </c>
      <c r="E77">
        <v>28.18</v>
      </c>
      <c r="F77">
        <v>3023</v>
      </c>
      <c r="G77">
        <v>16.5</v>
      </c>
      <c r="I77" s="103">
        <f t="shared" si="8"/>
        <v>114.30147588158827</v>
      </c>
      <c r="J77" s="104">
        <f t="shared" si="1"/>
        <v>23.889008459251951</v>
      </c>
      <c r="K77" s="76">
        <f t="shared" si="9"/>
        <v>239.74383239902855</v>
      </c>
      <c r="L77" s="76">
        <f t="shared" si="2"/>
        <v>179.82315926780916</v>
      </c>
      <c r="M77" s="103">
        <f t="shared" si="10"/>
        <v>9.2348069760359071</v>
      </c>
      <c r="N77" s="103">
        <f t="shared" si="3"/>
        <v>288.58771800112208</v>
      </c>
    </row>
    <row r="78" spans="1:14">
      <c r="A78" s="102">
        <v>40413</v>
      </c>
      <c r="B78" t="s">
        <v>149</v>
      </c>
      <c r="C78">
        <v>9.5310000000000006</v>
      </c>
      <c r="D78">
        <v>346.79899999999998</v>
      </c>
      <c r="E78">
        <v>28.28</v>
      </c>
      <c r="F78">
        <v>3017</v>
      </c>
      <c r="G78">
        <v>16.5</v>
      </c>
      <c r="I78" s="103">
        <f t="shared" si="8"/>
        <v>113.27696167162783</v>
      </c>
      <c r="J78" s="104">
        <f t="shared" si="1"/>
        <v>23.674884989370216</v>
      </c>
      <c r="K78" s="76">
        <f t="shared" si="9"/>
        <v>237.59494533393382</v>
      </c>
      <c r="L78" s="76">
        <f t="shared" si="2"/>
        <v>178.21135696579245</v>
      </c>
      <c r="M78" s="103">
        <f t="shared" si="10"/>
        <v>9.1520329707116712</v>
      </c>
      <c r="N78" s="103">
        <f t="shared" si="3"/>
        <v>286.00103033473971</v>
      </c>
    </row>
    <row r="79" spans="1:14">
      <c r="A79" s="102">
        <v>40413</v>
      </c>
      <c r="B79" t="s">
        <v>150</v>
      </c>
      <c r="C79">
        <v>9.6980000000000004</v>
      </c>
      <c r="D79">
        <v>350.25099999999998</v>
      </c>
      <c r="E79">
        <v>28.17</v>
      </c>
      <c r="F79">
        <v>3020</v>
      </c>
      <c r="G79">
        <v>16.5</v>
      </c>
      <c r="I79" s="103">
        <f t="shared" si="8"/>
        <v>114.40452642522519</v>
      </c>
      <c r="J79" s="104">
        <f t="shared" si="1"/>
        <v>23.910546022872062</v>
      </c>
      <c r="K79" s="76">
        <f t="shared" si="9"/>
        <v>239.95997774686211</v>
      </c>
      <c r="L79" s="76">
        <f t="shared" si="2"/>
        <v>179.9852820591216</v>
      </c>
      <c r="M79" s="103">
        <f t="shared" si="10"/>
        <v>9.2431327817345856</v>
      </c>
      <c r="N79" s="103">
        <f t="shared" si="3"/>
        <v>288.84789942920582</v>
      </c>
    </row>
    <row r="80" spans="1:14">
      <c r="A80" s="102">
        <v>40413</v>
      </c>
      <c r="B80" t="s">
        <v>151</v>
      </c>
      <c r="C80">
        <v>9.8650000000000002</v>
      </c>
      <c r="D80">
        <v>348.67700000000002</v>
      </c>
      <c r="E80">
        <v>28.22</v>
      </c>
      <c r="F80">
        <v>3016</v>
      </c>
      <c r="G80">
        <v>16.5</v>
      </c>
      <c r="I80" s="103">
        <f t="shared" si="8"/>
        <v>113.89036603082829</v>
      </c>
      <c r="J80" s="104">
        <f t="shared" si="1"/>
        <v>23.803086500443111</v>
      </c>
      <c r="K80" s="76">
        <f t="shared" si="9"/>
        <v>238.88154212326432</v>
      </c>
      <c r="L80" s="76">
        <f t="shared" si="2"/>
        <v>179.17638658530799</v>
      </c>
      <c r="M80" s="103">
        <f t="shared" si="10"/>
        <v>9.2015920058141027</v>
      </c>
      <c r="N80" s="103">
        <f t="shared" si="3"/>
        <v>287.54975018169068</v>
      </c>
    </row>
    <row r="81" spans="1:14">
      <c r="A81" s="102">
        <v>40413</v>
      </c>
      <c r="B81" t="s">
        <v>152</v>
      </c>
      <c r="C81">
        <v>10.032</v>
      </c>
      <c r="D81">
        <v>349.30500000000001</v>
      </c>
      <c r="E81">
        <v>28.2</v>
      </c>
      <c r="F81">
        <v>3009</v>
      </c>
      <c r="G81">
        <v>16.5</v>
      </c>
      <c r="I81" s="103">
        <f t="shared" si="8"/>
        <v>114.09570279338475</v>
      </c>
      <c r="J81" s="104">
        <f t="shared" si="1"/>
        <v>23.846001883817411</v>
      </c>
      <c r="K81" s="76">
        <f t="shared" si="9"/>
        <v>239.31222967132967</v>
      </c>
      <c r="L81" s="76">
        <f t="shared" si="2"/>
        <v>179.49942970502218</v>
      </c>
      <c r="M81" s="103">
        <f t="shared" si="10"/>
        <v>9.2181818648047003</v>
      </c>
      <c r="N81" s="103">
        <f t="shared" si="3"/>
        <v>288.06818327514691</v>
      </c>
    </row>
    <row r="82" spans="1:14">
      <c r="A82" s="102">
        <v>40413</v>
      </c>
      <c r="B82" t="s">
        <v>153</v>
      </c>
      <c r="C82">
        <v>10.199</v>
      </c>
      <c r="D82">
        <v>350.88299999999998</v>
      </c>
      <c r="E82">
        <v>28.15</v>
      </c>
      <c r="F82">
        <v>3014</v>
      </c>
      <c r="G82">
        <v>16.5</v>
      </c>
      <c r="I82" s="103">
        <f t="shared" si="8"/>
        <v>114.6109562684798</v>
      </c>
      <c r="J82" s="104">
        <f t="shared" si="1"/>
        <v>23.953689860112277</v>
      </c>
      <c r="K82" s="76">
        <f t="shared" si="9"/>
        <v>240.39295799809403</v>
      </c>
      <c r="L82" s="76">
        <f t="shared" si="2"/>
        <v>180.31004485238296</v>
      </c>
      <c r="M82" s="103">
        <f t="shared" si="10"/>
        <v>9.2598109544514866</v>
      </c>
      <c r="N82" s="103">
        <f t="shared" si="3"/>
        <v>289.36909232660895</v>
      </c>
    </row>
    <row r="83" spans="1:14">
      <c r="A83" s="102">
        <v>40413</v>
      </c>
      <c r="B83" t="s">
        <v>154</v>
      </c>
      <c r="C83">
        <v>10.365</v>
      </c>
      <c r="D83">
        <v>349.62</v>
      </c>
      <c r="E83">
        <v>28.19</v>
      </c>
      <c r="F83">
        <v>3012</v>
      </c>
      <c r="G83">
        <v>16.5</v>
      </c>
      <c r="I83" s="103">
        <f t="shared" si="8"/>
        <v>114.19853472135637</v>
      </c>
      <c r="J83" s="104">
        <f t="shared" si="1"/>
        <v>23.86749375676348</v>
      </c>
      <c r="K83" s="76">
        <f t="shared" si="9"/>
        <v>239.52791647952483</v>
      </c>
      <c r="L83" s="76">
        <f t="shared" si="2"/>
        <v>179.66120856237143</v>
      </c>
      <c r="M83" s="103">
        <f t="shared" si="10"/>
        <v>9.2264900077964445</v>
      </c>
      <c r="N83" s="103">
        <f t="shared" si="3"/>
        <v>288.3278127436389</v>
      </c>
    </row>
    <row r="84" spans="1:14">
      <c r="A84" s="102">
        <v>40413</v>
      </c>
      <c r="B84" t="s">
        <v>155</v>
      </c>
      <c r="C84">
        <v>10.532</v>
      </c>
      <c r="D84">
        <v>350.25099999999998</v>
      </c>
      <c r="E84">
        <v>28.17</v>
      </c>
      <c r="F84">
        <v>3010</v>
      </c>
      <c r="G84">
        <v>16.5</v>
      </c>
      <c r="I84" s="103">
        <f t="shared" si="8"/>
        <v>114.40452642522519</v>
      </c>
      <c r="J84" s="104">
        <f t="shared" si="1"/>
        <v>23.910546022872062</v>
      </c>
      <c r="K84" s="76">
        <f t="shared" si="9"/>
        <v>239.95997774686211</v>
      </c>
      <c r="L84" s="76">
        <f t="shared" si="2"/>
        <v>179.9852820591216</v>
      </c>
      <c r="M84" s="103">
        <f t="shared" si="10"/>
        <v>9.2431327817345856</v>
      </c>
      <c r="N84" s="103">
        <f t="shared" si="3"/>
        <v>288.84789942920582</v>
      </c>
    </row>
    <row r="85" spans="1:14">
      <c r="A85" s="102">
        <v>40413</v>
      </c>
      <c r="B85" t="s">
        <v>156</v>
      </c>
      <c r="C85">
        <v>10.699</v>
      </c>
      <c r="D85">
        <v>353.10500000000002</v>
      </c>
      <c r="E85">
        <v>28.08</v>
      </c>
      <c r="F85">
        <v>3005</v>
      </c>
      <c r="G85">
        <v>16.5</v>
      </c>
      <c r="I85" s="103">
        <f t="shared" si="8"/>
        <v>115.33692862783657</v>
      </c>
      <c r="J85" s="104">
        <f t="shared" ref="J85:J148" si="11">I85*20.9/100</f>
        <v>24.105418083217842</v>
      </c>
      <c r="K85" s="76">
        <f t="shared" si="9"/>
        <v>241.91566270777133</v>
      </c>
      <c r="L85" s="76">
        <f t="shared" ref="L85:L148" si="12">K85/1.33322</f>
        <v>181.45217046531803</v>
      </c>
      <c r="M85" s="103">
        <f t="shared" si="10"/>
        <v>9.3184647431002219</v>
      </c>
      <c r="N85" s="103">
        <f t="shared" ref="N85:N148" si="13">M85*31.25</f>
        <v>291.20202322188192</v>
      </c>
    </row>
    <row r="86" spans="1:14">
      <c r="A86" s="102">
        <v>40413</v>
      </c>
      <c r="B86" t="s">
        <v>157</v>
      </c>
      <c r="C86">
        <v>10.866</v>
      </c>
      <c r="D86">
        <v>350.56700000000001</v>
      </c>
      <c r="E86">
        <v>28.16</v>
      </c>
      <c r="F86">
        <v>3006</v>
      </c>
      <c r="G86">
        <v>16.5</v>
      </c>
      <c r="I86" s="103">
        <f t="shared" si="8"/>
        <v>114.50768650364918</v>
      </c>
      <c r="J86" s="104">
        <f t="shared" si="11"/>
        <v>23.932106479262679</v>
      </c>
      <c r="K86" s="76">
        <f t="shared" si="9"/>
        <v>240.17635284054481</v>
      </c>
      <c r="L86" s="76">
        <f t="shared" si="12"/>
        <v>180.14757717446844</v>
      </c>
      <c r="M86" s="103">
        <f t="shared" si="10"/>
        <v>9.2514674371231607</v>
      </c>
      <c r="N86" s="103">
        <f t="shared" si="13"/>
        <v>289.10835741009879</v>
      </c>
    </row>
    <row r="87" spans="1:14">
      <c r="A87" s="102">
        <v>40413</v>
      </c>
      <c r="B87" t="s">
        <v>158</v>
      </c>
      <c r="C87">
        <v>11.032999999999999</v>
      </c>
      <c r="D87">
        <v>349.935</v>
      </c>
      <c r="E87">
        <v>28.18</v>
      </c>
      <c r="F87">
        <v>3007</v>
      </c>
      <c r="G87">
        <v>16.5</v>
      </c>
      <c r="I87" s="103">
        <f t="shared" si="8"/>
        <v>114.30147588158827</v>
      </c>
      <c r="J87" s="104">
        <f t="shared" si="11"/>
        <v>23.889008459251951</v>
      </c>
      <c r="K87" s="76">
        <f t="shared" si="9"/>
        <v>239.74383239902855</v>
      </c>
      <c r="L87" s="76">
        <f t="shared" si="12"/>
        <v>179.82315926780916</v>
      </c>
      <c r="M87" s="103">
        <f t="shared" si="10"/>
        <v>9.2348069760359071</v>
      </c>
      <c r="N87" s="103">
        <f t="shared" si="13"/>
        <v>288.58771800112208</v>
      </c>
    </row>
    <row r="88" spans="1:14">
      <c r="A88" s="102">
        <v>40413</v>
      </c>
      <c r="B88" t="s">
        <v>159</v>
      </c>
      <c r="C88">
        <v>11.2</v>
      </c>
      <c r="D88">
        <v>352.46899999999999</v>
      </c>
      <c r="E88">
        <v>28.1</v>
      </c>
      <c r="F88">
        <v>2998</v>
      </c>
      <c r="G88">
        <v>16.5</v>
      </c>
      <c r="I88" s="103">
        <f t="shared" si="8"/>
        <v>115.12895571211166</v>
      </c>
      <c r="J88" s="104">
        <f t="shared" si="11"/>
        <v>24.061951743831337</v>
      </c>
      <c r="K88" s="76">
        <f t="shared" si="9"/>
        <v>241.47944590946204</v>
      </c>
      <c r="L88" s="76">
        <f t="shared" si="12"/>
        <v>181.12498005540124</v>
      </c>
      <c r="M88" s="103">
        <f t="shared" si="10"/>
        <v>9.3016619002834524</v>
      </c>
      <c r="N88" s="103">
        <f t="shared" si="13"/>
        <v>290.67693438385788</v>
      </c>
    </row>
    <row r="89" spans="1:14">
      <c r="A89" s="102">
        <v>40413</v>
      </c>
      <c r="B89" t="s">
        <v>160</v>
      </c>
      <c r="C89">
        <v>11.367000000000001</v>
      </c>
      <c r="D89">
        <v>352.78699999999998</v>
      </c>
      <c r="E89">
        <v>28.09</v>
      </c>
      <c r="F89">
        <v>3002</v>
      </c>
      <c r="G89">
        <v>16.5</v>
      </c>
      <c r="I89" s="103">
        <f t="shared" si="8"/>
        <v>115.23288679275733</v>
      </c>
      <c r="J89" s="104">
        <f t="shared" si="11"/>
        <v>24.083673339686278</v>
      </c>
      <c r="K89" s="76">
        <f t="shared" si="9"/>
        <v>241.69743815660661</v>
      </c>
      <c r="L89" s="76">
        <f t="shared" si="12"/>
        <v>181.28848813894675</v>
      </c>
      <c r="M89" s="103">
        <f t="shared" si="10"/>
        <v>9.3100588475771868</v>
      </c>
      <c r="N89" s="103">
        <f t="shared" si="13"/>
        <v>290.93933898678711</v>
      </c>
    </row>
    <row r="90" spans="1:14">
      <c r="A90" s="102">
        <v>40413</v>
      </c>
      <c r="B90" t="s">
        <v>161</v>
      </c>
      <c r="C90">
        <v>11.534000000000001</v>
      </c>
      <c r="D90">
        <v>352.46899999999999</v>
      </c>
      <c r="E90">
        <v>28.1</v>
      </c>
      <c r="F90">
        <v>2991</v>
      </c>
      <c r="G90">
        <v>16.5</v>
      </c>
      <c r="I90" s="103">
        <f t="shared" si="8"/>
        <v>115.12895571211166</v>
      </c>
      <c r="J90" s="104">
        <f t="shared" si="11"/>
        <v>24.061951743831337</v>
      </c>
      <c r="K90" s="76">
        <f t="shared" si="9"/>
        <v>241.47944590946204</v>
      </c>
      <c r="L90" s="76">
        <f t="shared" si="12"/>
        <v>181.12498005540124</v>
      </c>
      <c r="M90" s="103">
        <f t="shared" si="10"/>
        <v>9.3016619002834524</v>
      </c>
      <c r="N90" s="103">
        <f t="shared" si="13"/>
        <v>290.67693438385788</v>
      </c>
    </row>
    <row r="91" spans="1:14">
      <c r="A91" s="102">
        <v>40413</v>
      </c>
      <c r="B91" t="s">
        <v>162</v>
      </c>
      <c r="C91">
        <v>11.701000000000001</v>
      </c>
      <c r="D91">
        <v>352.78699999999998</v>
      </c>
      <c r="E91">
        <v>28.09</v>
      </c>
      <c r="F91">
        <v>2995</v>
      </c>
      <c r="G91">
        <v>16.5</v>
      </c>
      <c r="I91" s="103">
        <f t="shared" si="8"/>
        <v>115.23288679275733</v>
      </c>
      <c r="J91" s="104">
        <f t="shared" si="11"/>
        <v>24.083673339686278</v>
      </c>
      <c r="K91" s="76">
        <f t="shared" si="9"/>
        <v>241.69743815660661</v>
      </c>
      <c r="L91" s="76">
        <f t="shared" si="12"/>
        <v>181.28848813894675</v>
      </c>
      <c r="M91" s="103">
        <f t="shared" si="10"/>
        <v>9.3100588475771868</v>
      </c>
      <c r="N91" s="103">
        <f t="shared" si="13"/>
        <v>290.93933898678711</v>
      </c>
    </row>
    <row r="92" spans="1:14">
      <c r="A92" s="102">
        <v>40413</v>
      </c>
      <c r="B92" t="s">
        <v>163</v>
      </c>
      <c r="C92">
        <v>11.868</v>
      </c>
      <c r="D92">
        <v>352.78699999999998</v>
      </c>
      <c r="E92">
        <v>28.09</v>
      </c>
      <c r="F92">
        <v>2984</v>
      </c>
      <c r="G92">
        <v>16.5</v>
      </c>
      <c r="I92" s="103">
        <f t="shared" si="8"/>
        <v>115.23288679275733</v>
      </c>
      <c r="J92" s="104">
        <f t="shared" si="11"/>
        <v>24.083673339686278</v>
      </c>
      <c r="K92" s="76">
        <f t="shared" si="9"/>
        <v>241.69743815660661</v>
      </c>
      <c r="L92" s="76">
        <f t="shared" si="12"/>
        <v>181.28848813894675</v>
      </c>
      <c r="M92" s="103">
        <f t="shared" si="10"/>
        <v>9.3100588475771868</v>
      </c>
      <c r="N92" s="103">
        <f t="shared" si="13"/>
        <v>290.93933898678711</v>
      </c>
    </row>
    <row r="93" spans="1:14">
      <c r="A93" s="102">
        <v>40413</v>
      </c>
      <c r="B93" t="s">
        <v>164</v>
      </c>
      <c r="C93">
        <v>12.034000000000001</v>
      </c>
      <c r="D93">
        <v>354.06299999999999</v>
      </c>
      <c r="E93">
        <v>28.05</v>
      </c>
      <c r="F93">
        <v>2987</v>
      </c>
      <c r="G93">
        <v>16.5</v>
      </c>
      <c r="I93" s="103">
        <f t="shared" si="8"/>
        <v>115.64972019623826</v>
      </c>
      <c r="J93" s="104">
        <f t="shared" si="11"/>
        <v>24.170791521013793</v>
      </c>
      <c r="K93" s="76">
        <f t="shared" si="9"/>
        <v>242.57173340827924</v>
      </c>
      <c r="L93" s="76">
        <f t="shared" si="12"/>
        <v>181.94426531876152</v>
      </c>
      <c r="M93" s="103">
        <f t="shared" si="10"/>
        <v>9.3437362431892801</v>
      </c>
      <c r="N93" s="103">
        <f t="shared" si="13"/>
        <v>291.99175759966499</v>
      </c>
    </row>
    <row r="94" spans="1:14">
      <c r="A94" s="102">
        <v>40413</v>
      </c>
      <c r="B94" t="s">
        <v>165</v>
      </c>
      <c r="C94">
        <v>12.201000000000001</v>
      </c>
      <c r="D94">
        <v>356.63200000000001</v>
      </c>
      <c r="E94">
        <v>27.97</v>
      </c>
      <c r="F94">
        <v>2981</v>
      </c>
      <c r="G94">
        <v>16.5</v>
      </c>
      <c r="I94" s="103">
        <f t="shared" si="8"/>
        <v>116.48874269054002</v>
      </c>
      <c r="J94" s="104">
        <f t="shared" si="11"/>
        <v>24.346147222322863</v>
      </c>
      <c r="K94" s="76">
        <f t="shared" si="9"/>
        <v>244.33155730120325</v>
      </c>
      <c r="L94" s="76">
        <f t="shared" si="12"/>
        <v>183.26424543676455</v>
      </c>
      <c r="M94" s="103">
        <f t="shared" si="10"/>
        <v>9.4115237387020745</v>
      </c>
      <c r="N94" s="103">
        <f t="shared" si="13"/>
        <v>294.11011683443985</v>
      </c>
    </row>
    <row r="95" spans="1:14">
      <c r="A95" s="102">
        <v>40413</v>
      </c>
      <c r="B95" t="s">
        <v>166</v>
      </c>
      <c r="C95">
        <v>12.368</v>
      </c>
      <c r="D95">
        <v>351.74299999999999</v>
      </c>
      <c r="E95">
        <v>28.08</v>
      </c>
      <c r="F95">
        <v>2978</v>
      </c>
      <c r="G95">
        <v>16.600000000000001</v>
      </c>
      <c r="I95" s="103">
        <f t="shared" si="8"/>
        <v>115.1336179152924</v>
      </c>
      <c r="J95" s="104">
        <f t="shared" si="11"/>
        <v>24.06292614429611</v>
      </c>
      <c r="K95" s="76">
        <f t="shared" si="9"/>
        <v>241.46027528067691</v>
      </c>
      <c r="L95" s="76">
        <f t="shared" si="12"/>
        <v>181.11060086158091</v>
      </c>
      <c r="M95" s="103">
        <f t="shared" si="10"/>
        <v>9.2842259844073212</v>
      </c>
      <c r="N95" s="103">
        <f t="shared" si="13"/>
        <v>290.1320620127288</v>
      </c>
    </row>
    <row r="96" spans="1:14">
      <c r="A96" s="102">
        <v>40413</v>
      </c>
      <c r="B96" t="s">
        <v>167</v>
      </c>
      <c r="C96">
        <v>12.535</v>
      </c>
      <c r="D96">
        <v>352.37900000000002</v>
      </c>
      <c r="E96">
        <v>28.06</v>
      </c>
      <c r="F96">
        <v>2984</v>
      </c>
      <c r="G96">
        <v>16.600000000000001</v>
      </c>
      <c r="I96" s="103">
        <f t="shared" si="8"/>
        <v>115.34167810573464</v>
      </c>
      <c r="J96" s="104">
        <f t="shared" si="11"/>
        <v>24.106410724098538</v>
      </c>
      <c r="K96" s="76">
        <f t="shared" si="9"/>
        <v>241.89662281989948</v>
      </c>
      <c r="L96" s="76">
        <f t="shared" si="12"/>
        <v>181.43788933551812</v>
      </c>
      <c r="M96" s="103">
        <f t="shared" si="10"/>
        <v>9.3010036889683452</v>
      </c>
      <c r="N96" s="103">
        <f t="shared" si="13"/>
        <v>290.65636528026079</v>
      </c>
    </row>
    <row r="97" spans="1:14">
      <c r="A97" s="102">
        <v>40413</v>
      </c>
      <c r="B97" t="s">
        <v>168</v>
      </c>
      <c r="C97">
        <v>12.702</v>
      </c>
      <c r="D97">
        <v>357.51299999999998</v>
      </c>
      <c r="E97">
        <v>27.9</v>
      </c>
      <c r="F97">
        <v>2984</v>
      </c>
      <c r="G97">
        <v>16.600000000000001</v>
      </c>
      <c r="I97" s="103">
        <f t="shared" si="8"/>
        <v>117.02225174155907</v>
      </c>
      <c r="J97" s="104">
        <f t="shared" si="11"/>
        <v>24.457650613985845</v>
      </c>
      <c r="K97" s="76">
        <f t="shared" si="9"/>
        <v>245.42115179834411</v>
      </c>
      <c r="L97" s="76">
        <f t="shared" si="12"/>
        <v>184.08151077717415</v>
      </c>
      <c r="M97" s="103">
        <f t="shared" si="10"/>
        <v>9.4365229725707298</v>
      </c>
      <c r="N97" s="103">
        <f t="shared" si="13"/>
        <v>294.89134289283533</v>
      </c>
    </row>
    <row r="98" spans="1:14">
      <c r="A98" s="102">
        <v>40413</v>
      </c>
      <c r="B98" t="s">
        <v>169</v>
      </c>
      <c r="C98">
        <v>12.869</v>
      </c>
      <c r="D98">
        <v>354.29399999999998</v>
      </c>
      <c r="E98">
        <v>28</v>
      </c>
      <c r="F98">
        <v>2979</v>
      </c>
      <c r="G98">
        <v>16.600000000000001</v>
      </c>
      <c r="I98" s="103">
        <f t="shared" si="8"/>
        <v>115.96852828652092</v>
      </c>
      <c r="J98" s="104">
        <f t="shared" si="11"/>
        <v>24.237422411882871</v>
      </c>
      <c r="K98" s="76">
        <f t="shared" si="9"/>
        <v>243.21126419010085</v>
      </c>
      <c r="L98" s="76">
        <f t="shared" si="12"/>
        <v>182.42395417868082</v>
      </c>
      <c r="M98" s="103">
        <f t="shared" si="10"/>
        <v>9.3515520765041913</v>
      </c>
      <c r="N98" s="103">
        <f t="shared" si="13"/>
        <v>292.23600239075597</v>
      </c>
    </row>
    <row r="99" spans="1:14">
      <c r="A99" s="102">
        <v>40413</v>
      </c>
      <c r="B99" t="s">
        <v>170</v>
      </c>
      <c r="C99">
        <v>13.036</v>
      </c>
      <c r="D99">
        <v>355.25599999999997</v>
      </c>
      <c r="E99">
        <v>27.97</v>
      </c>
      <c r="F99">
        <v>2980</v>
      </c>
      <c r="G99">
        <v>16.600000000000001</v>
      </c>
      <c r="I99" s="103">
        <f t="shared" si="8"/>
        <v>116.28346268931618</v>
      </c>
      <c r="J99" s="104">
        <f t="shared" si="11"/>
        <v>24.303243702067078</v>
      </c>
      <c r="K99" s="76">
        <f t="shared" si="9"/>
        <v>243.87175023206856</v>
      </c>
      <c r="L99" s="76">
        <f t="shared" si="12"/>
        <v>182.91936081972108</v>
      </c>
      <c r="M99" s="103">
        <f t="shared" si="10"/>
        <v>9.3769479792714172</v>
      </c>
      <c r="N99" s="103">
        <f t="shared" si="13"/>
        <v>293.02962435223179</v>
      </c>
    </row>
    <row r="100" spans="1:14">
      <c r="A100" s="102">
        <v>40413</v>
      </c>
      <c r="B100" t="s">
        <v>171</v>
      </c>
      <c r="C100">
        <v>13.202999999999999</v>
      </c>
      <c r="D100">
        <v>357.83699999999999</v>
      </c>
      <c r="E100">
        <v>27.89</v>
      </c>
      <c r="F100">
        <v>2970</v>
      </c>
      <c r="G100">
        <v>16.600000000000001</v>
      </c>
      <c r="I100" s="103">
        <f t="shared" si="8"/>
        <v>117.1282458620542</v>
      </c>
      <c r="J100" s="104">
        <f t="shared" si="11"/>
        <v>24.479803385169326</v>
      </c>
      <c r="K100" s="76">
        <f t="shared" si="9"/>
        <v>245.64344455676081</v>
      </c>
      <c r="L100" s="76">
        <f t="shared" si="12"/>
        <v>184.24824451835465</v>
      </c>
      <c r="M100" s="103">
        <f t="shared" si="10"/>
        <v>9.4450702013082051</v>
      </c>
      <c r="N100" s="103">
        <f t="shared" si="13"/>
        <v>295.15844379088139</v>
      </c>
    </row>
    <row r="101" spans="1:14">
      <c r="A101" s="102">
        <v>40413</v>
      </c>
      <c r="B101" t="s">
        <v>172</v>
      </c>
      <c r="C101">
        <v>13.37</v>
      </c>
      <c r="D101">
        <v>358.161</v>
      </c>
      <c r="E101">
        <v>27.88</v>
      </c>
      <c r="F101">
        <v>2971</v>
      </c>
      <c r="G101">
        <v>16.600000000000001</v>
      </c>
      <c r="I101" s="103">
        <f t="shared" si="8"/>
        <v>117.2343536620958</v>
      </c>
      <c r="J101" s="104">
        <f t="shared" si="11"/>
        <v>24.501979915378019</v>
      </c>
      <c r="K101" s="76">
        <f t="shared" si="9"/>
        <v>245.86597572594826</v>
      </c>
      <c r="L101" s="76">
        <f t="shared" si="12"/>
        <v>184.41515708281324</v>
      </c>
      <c r="M101" s="103">
        <f t="shared" si="10"/>
        <v>9.4536265970172284</v>
      </c>
      <c r="N101" s="103">
        <f t="shared" si="13"/>
        <v>295.42583115678838</v>
      </c>
    </row>
    <row r="102" spans="1:14">
      <c r="A102" s="102">
        <v>40413</v>
      </c>
      <c r="B102" t="s">
        <v>173</v>
      </c>
      <c r="C102">
        <v>13.537000000000001</v>
      </c>
      <c r="D102">
        <v>359.46100000000001</v>
      </c>
      <c r="E102">
        <v>27.84</v>
      </c>
      <c r="F102">
        <v>2973</v>
      </c>
      <c r="G102">
        <v>16.600000000000001</v>
      </c>
      <c r="I102" s="103">
        <f t="shared" si="8"/>
        <v>117.65992482532079</v>
      </c>
      <c r="J102" s="104">
        <f t="shared" si="11"/>
        <v>24.590924288492044</v>
      </c>
      <c r="K102" s="76">
        <f t="shared" si="9"/>
        <v>246.75849115353975</v>
      </c>
      <c r="L102" s="76">
        <f t="shared" si="12"/>
        <v>185.08460055620208</v>
      </c>
      <c r="M102" s="103">
        <f t="shared" si="10"/>
        <v>9.4879441049994284</v>
      </c>
      <c r="N102" s="103">
        <f t="shared" si="13"/>
        <v>296.49825328123211</v>
      </c>
    </row>
    <row r="103" spans="1:14">
      <c r="A103" s="102">
        <v>40413</v>
      </c>
      <c r="B103" t="s">
        <v>174</v>
      </c>
      <c r="C103">
        <v>13.704000000000001</v>
      </c>
      <c r="D103">
        <v>358.161</v>
      </c>
      <c r="E103">
        <v>27.88</v>
      </c>
      <c r="F103">
        <v>2961</v>
      </c>
      <c r="G103">
        <v>16.600000000000001</v>
      </c>
      <c r="I103" s="103">
        <f t="shared" si="8"/>
        <v>117.2343536620958</v>
      </c>
      <c r="J103" s="104">
        <f t="shared" si="11"/>
        <v>24.501979915378019</v>
      </c>
      <c r="K103" s="76">
        <f t="shared" si="9"/>
        <v>245.86597572594826</v>
      </c>
      <c r="L103" s="76">
        <f t="shared" si="12"/>
        <v>184.41515708281324</v>
      </c>
      <c r="M103" s="103">
        <f t="shared" si="10"/>
        <v>9.4536265970172284</v>
      </c>
      <c r="N103" s="103">
        <f t="shared" si="13"/>
        <v>295.42583115678838</v>
      </c>
    </row>
    <row r="104" spans="1:14">
      <c r="A104" s="102">
        <v>40413</v>
      </c>
      <c r="B104" t="s">
        <v>175</v>
      </c>
      <c r="C104">
        <v>13.87</v>
      </c>
      <c r="D104">
        <v>356.86700000000002</v>
      </c>
      <c r="E104">
        <v>27.92</v>
      </c>
      <c r="F104">
        <v>2968</v>
      </c>
      <c r="G104">
        <v>16.600000000000001</v>
      </c>
      <c r="I104" s="103">
        <f t="shared" si="8"/>
        <v>116.81060390767969</v>
      </c>
      <c r="J104" s="104">
        <f t="shared" si="11"/>
        <v>24.413416216705055</v>
      </c>
      <c r="K104" s="76">
        <f t="shared" si="9"/>
        <v>244.97728018936996</v>
      </c>
      <c r="L104" s="76">
        <f t="shared" si="12"/>
        <v>183.74857877122301</v>
      </c>
      <c r="M104" s="103">
        <f t="shared" si="10"/>
        <v>9.4194559650847651</v>
      </c>
      <c r="N104" s="103">
        <f t="shared" si="13"/>
        <v>294.35799890889894</v>
      </c>
    </row>
    <row r="105" spans="1:14">
      <c r="A105" s="102">
        <v>40413</v>
      </c>
      <c r="B105" t="s">
        <v>176</v>
      </c>
      <c r="C105">
        <v>14.037000000000001</v>
      </c>
      <c r="D105">
        <v>359.13600000000002</v>
      </c>
      <c r="E105">
        <v>27.85</v>
      </c>
      <c r="F105">
        <v>2964</v>
      </c>
      <c r="G105">
        <v>16.600000000000001</v>
      </c>
      <c r="I105" s="103">
        <f t="shared" si="8"/>
        <v>117.55336072267264</v>
      </c>
      <c r="J105" s="104">
        <f t="shared" si="11"/>
        <v>24.568652391038583</v>
      </c>
      <c r="K105" s="76">
        <f t="shared" si="9"/>
        <v>246.53500301839406</v>
      </c>
      <c r="L105" s="76">
        <f t="shared" si="12"/>
        <v>184.91697020626307</v>
      </c>
      <c r="M105" s="103">
        <f t="shared" si="10"/>
        <v>9.4793509136385978</v>
      </c>
      <c r="N105" s="103">
        <f t="shared" si="13"/>
        <v>296.2297160512062</v>
      </c>
    </row>
    <row r="106" spans="1:14">
      <c r="A106" s="102">
        <v>40413</v>
      </c>
      <c r="B106" t="s">
        <v>177</v>
      </c>
      <c r="C106">
        <v>14.204000000000001</v>
      </c>
      <c r="D106">
        <v>357.19</v>
      </c>
      <c r="E106">
        <v>27.91</v>
      </c>
      <c r="F106">
        <v>2967</v>
      </c>
      <c r="G106">
        <v>16.600000000000001</v>
      </c>
      <c r="I106" s="103">
        <f t="shared" si="8"/>
        <v>116.91637114266618</v>
      </c>
      <c r="J106" s="104">
        <f t="shared" si="11"/>
        <v>24.435521568817229</v>
      </c>
      <c r="K106" s="76">
        <f t="shared" si="9"/>
        <v>245.19909711945465</v>
      </c>
      <c r="L106" s="76">
        <f t="shared" si="12"/>
        <v>183.91495561081788</v>
      </c>
      <c r="M106" s="103">
        <f t="shared" si="10"/>
        <v>9.4279848980683774</v>
      </c>
      <c r="N106" s="103">
        <f t="shared" si="13"/>
        <v>294.62452806463682</v>
      </c>
    </row>
    <row r="107" spans="1:14">
      <c r="A107" s="102">
        <v>40413</v>
      </c>
      <c r="B107" t="s">
        <v>178</v>
      </c>
      <c r="C107">
        <v>14.371</v>
      </c>
      <c r="D107">
        <v>358.81</v>
      </c>
      <c r="E107">
        <v>27.86</v>
      </c>
      <c r="F107">
        <v>2958</v>
      </c>
      <c r="G107">
        <v>16.600000000000001</v>
      </c>
      <c r="I107" s="103">
        <f t="shared" ref="I107:I122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117.44691093383832</v>
      </c>
      <c r="J107" s="104">
        <f t="shared" si="11"/>
        <v>24.54640438517221</v>
      </c>
      <c r="K107" s="76">
        <f t="shared" ref="K107:K122" si="15">($B$9-EXP(52.57-6690.9/(273.15+G107)-4.681*LN(273.15+G107)))*I107/100*0.2095</f>
        <v>246.31175462421601</v>
      </c>
      <c r="L107" s="76">
        <f t="shared" si="12"/>
        <v>184.74951967733458</v>
      </c>
      <c r="M107" s="103">
        <f t="shared" ref="M107:M122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9.4707669403958104</v>
      </c>
      <c r="N107" s="103">
        <f t="shared" si="13"/>
        <v>295.96146688736906</v>
      </c>
    </row>
    <row r="108" spans="1:14">
      <c r="A108" s="102">
        <v>40413</v>
      </c>
      <c r="B108" t="s">
        <v>179</v>
      </c>
      <c r="C108">
        <v>14.538</v>
      </c>
      <c r="D108">
        <v>362.07799999999997</v>
      </c>
      <c r="E108">
        <v>27.76</v>
      </c>
      <c r="F108">
        <v>2956</v>
      </c>
      <c r="G108">
        <v>16.600000000000001</v>
      </c>
      <c r="I108" s="103">
        <f t="shared" si="14"/>
        <v>118.51657209956785</v>
      </c>
      <c r="J108" s="104">
        <f t="shared" si="11"/>
        <v>24.769963568809679</v>
      </c>
      <c r="K108" s="76">
        <f t="shared" si="15"/>
        <v>248.5550670833461</v>
      </c>
      <c r="L108" s="76">
        <f t="shared" si="12"/>
        <v>186.43214704500841</v>
      </c>
      <c r="M108" s="103">
        <f t="shared" si="16"/>
        <v>9.5570230328316796</v>
      </c>
      <c r="N108" s="103">
        <f t="shared" si="13"/>
        <v>298.65696977598998</v>
      </c>
    </row>
    <row r="109" spans="1:14">
      <c r="A109" s="102">
        <v>40413</v>
      </c>
      <c r="B109" t="s">
        <v>180</v>
      </c>
      <c r="C109">
        <v>14.705</v>
      </c>
      <c r="D109">
        <v>357.19</v>
      </c>
      <c r="E109">
        <v>27.91</v>
      </c>
      <c r="F109">
        <v>2961</v>
      </c>
      <c r="G109">
        <v>16.600000000000001</v>
      </c>
      <c r="I109" s="103">
        <f t="shared" si="14"/>
        <v>116.91637114266618</v>
      </c>
      <c r="J109" s="104">
        <f t="shared" si="11"/>
        <v>24.435521568817229</v>
      </c>
      <c r="K109" s="76">
        <f t="shared" si="15"/>
        <v>245.19909711945465</v>
      </c>
      <c r="L109" s="76">
        <f t="shared" si="12"/>
        <v>183.91495561081788</v>
      </c>
      <c r="M109" s="103">
        <f t="shared" si="16"/>
        <v>9.4279848980683774</v>
      </c>
      <c r="N109" s="103">
        <f t="shared" si="13"/>
        <v>294.62452806463682</v>
      </c>
    </row>
    <row r="110" spans="1:14">
      <c r="A110" s="102">
        <v>40413</v>
      </c>
      <c r="B110" t="s">
        <v>181</v>
      </c>
      <c r="C110">
        <v>14.872</v>
      </c>
      <c r="D110">
        <v>360.113</v>
      </c>
      <c r="E110">
        <v>27.82</v>
      </c>
      <c r="F110">
        <v>2946</v>
      </c>
      <c r="G110">
        <v>16.600000000000001</v>
      </c>
      <c r="I110" s="103">
        <f t="shared" si="14"/>
        <v>117.87339660907593</v>
      </c>
      <c r="J110" s="104">
        <f t="shared" si="11"/>
        <v>24.635539891296865</v>
      </c>
      <c r="K110" s="76">
        <f t="shared" si="15"/>
        <v>247.2061879826978</v>
      </c>
      <c r="L110" s="76">
        <f t="shared" si="12"/>
        <v>185.42040172116964</v>
      </c>
      <c r="M110" s="103">
        <f t="shared" si="16"/>
        <v>9.5051581934434797</v>
      </c>
      <c r="N110" s="103">
        <f t="shared" si="13"/>
        <v>297.03619354510874</v>
      </c>
    </row>
    <row r="111" spans="1:14">
      <c r="A111" s="102">
        <v>40413</v>
      </c>
      <c r="B111" t="s">
        <v>182</v>
      </c>
      <c r="C111">
        <v>15.039</v>
      </c>
      <c r="D111">
        <v>363.81</v>
      </c>
      <c r="E111">
        <v>27.75</v>
      </c>
      <c r="F111">
        <v>2959</v>
      </c>
      <c r="G111">
        <v>16.5</v>
      </c>
      <c r="I111" s="103">
        <f t="shared" si="14"/>
        <v>118.83346007792944</v>
      </c>
      <c r="J111" s="104">
        <f t="shared" si="11"/>
        <v>24.836193156287255</v>
      </c>
      <c r="K111" s="76">
        <f t="shared" si="15"/>
        <v>249.24952995212269</v>
      </c>
      <c r="L111" s="76">
        <f t="shared" si="12"/>
        <v>186.95303847236215</v>
      </c>
      <c r="M111" s="103">
        <f t="shared" si="16"/>
        <v>9.6009614718449789</v>
      </c>
      <c r="N111" s="103">
        <f t="shared" si="13"/>
        <v>300.0300459951556</v>
      </c>
    </row>
    <row r="112" spans="1:14">
      <c r="A112" s="102">
        <v>40413</v>
      </c>
      <c r="B112" t="s">
        <v>183</v>
      </c>
      <c r="C112">
        <v>15.206</v>
      </c>
      <c r="D112">
        <v>363.48</v>
      </c>
      <c r="E112">
        <v>27.76</v>
      </c>
      <c r="F112">
        <v>2953</v>
      </c>
      <c r="G112">
        <v>16.5</v>
      </c>
      <c r="I112" s="103">
        <f t="shared" si="14"/>
        <v>118.72567575046517</v>
      </c>
      <c r="J112" s="104">
        <f t="shared" si="11"/>
        <v>24.813666231847218</v>
      </c>
      <c r="K112" s="76">
        <f t="shared" si="15"/>
        <v>249.02345563821262</v>
      </c>
      <c r="L112" s="76">
        <f t="shared" si="12"/>
        <v>186.78346832346696</v>
      </c>
      <c r="M112" s="103">
        <f t="shared" si="16"/>
        <v>9.592253207568449</v>
      </c>
      <c r="N112" s="103">
        <f t="shared" si="13"/>
        <v>299.75791273651402</v>
      </c>
    </row>
    <row r="113" spans="1:14">
      <c r="A113" s="102">
        <v>40413</v>
      </c>
      <c r="B113" t="s">
        <v>184</v>
      </c>
      <c r="C113">
        <v>15.372999999999999</v>
      </c>
      <c r="D113">
        <v>364.80200000000002</v>
      </c>
      <c r="E113">
        <v>27.72</v>
      </c>
      <c r="F113">
        <v>2948</v>
      </c>
      <c r="G113">
        <v>16.5</v>
      </c>
      <c r="I113" s="103">
        <f t="shared" si="14"/>
        <v>119.15751038304477</v>
      </c>
      <c r="J113" s="104">
        <f t="shared" si="11"/>
        <v>24.903919670056354</v>
      </c>
      <c r="K113" s="76">
        <f t="shared" si="15"/>
        <v>249.92921550682982</v>
      </c>
      <c r="L113" s="76">
        <f t="shared" si="12"/>
        <v>187.46284597202998</v>
      </c>
      <c r="M113" s="103">
        <f t="shared" si="16"/>
        <v>9.6271426037611221</v>
      </c>
      <c r="N113" s="103">
        <f t="shared" si="13"/>
        <v>300.84820636753506</v>
      </c>
    </row>
    <row r="114" spans="1:14">
      <c r="A114" s="102">
        <v>40413</v>
      </c>
      <c r="B114" t="s">
        <v>185</v>
      </c>
      <c r="C114">
        <v>15.54</v>
      </c>
      <c r="D114">
        <v>366.13</v>
      </c>
      <c r="E114">
        <v>27.68</v>
      </c>
      <c r="F114">
        <v>2947</v>
      </c>
      <c r="G114">
        <v>16.5</v>
      </c>
      <c r="I114" s="103">
        <f t="shared" si="14"/>
        <v>119.59121060639414</v>
      </c>
      <c r="J114" s="104">
        <f t="shared" si="11"/>
        <v>24.994563016736375</v>
      </c>
      <c r="K114" s="76">
        <f t="shared" si="15"/>
        <v>250.83888839474432</v>
      </c>
      <c r="L114" s="76">
        <f t="shared" si="12"/>
        <v>188.14515863454216</v>
      </c>
      <c r="M114" s="103">
        <f t="shared" si="16"/>
        <v>9.6621827274096077</v>
      </c>
      <c r="N114" s="103">
        <f t="shared" si="13"/>
        <v>301.94321023155027</v>
      </c>
    </row>
    <row r="115" spans="1:14">
      <c r="A115" s="102">
        <v>40413</v>
      </c>
      <c r="B115" t="s">
        <v>186</v>
      </c>
      <c r="C115">
        <v>15.706</v>
      </c>
      <c r="D115">
        <v>363.15</v>
      </c>
      <c r="E115">
        <v>27.77</v>
      </c>
      <c r="F115">
        <v>2939</v>
      </c>
      <c r="G115">
        <v>16.5</v>
      </c>
      <c r="I115" s="103">
        <f t="shared" si="14"/>
        <v>118.61800737372023</v>
      </c>
      <c r="J115" s="104">
        <f t="shared" si="11"/>
        <v>24.791163541107526</v>
      </c>
      <c r="K115" s="76">
        <f t="shared" si="15"/>
        <v>248.79762452737242</v>
      </c>
      <c r="L115" s="76">
        <f t="shared" si="12"/>
        <v>186.61408059237965</v>
      </c>
      <c r="M115" s="103">
        <f t="shared" si="16"/>
        <v>9.5835543113469122</v>
      </c>
      <c r="N115" s="103">
        <f t="shared" si="13"/>
        <v>299.486072229591</v>
      </c>
    </row>
    <row r="116" spans="1:14">
      <c r="A116" s="102">
        <v>40413</v>
      </c>
      <c r="B116" t="s">
        <v>187</v>
      </c>
      <c r="C116">
        <v>15.872999999999999</v>
      </c>
      <c r="D116">
        <v>367.12900000000002</v>
      </c>
      <c r="E116">
        <v>27.65</v>
      </c>
      <c r="F116">
        <v>2939</v>
      </c>
      <c r="G116">
        <v>16.5</v>
      </c>
      <c r="I116" s="103">
        <f t="shared" si="14"/>
        <v>119.91771634552964</v>
      </c>
      <c r="J116" s="104">
        <f t="shared" si="11"/>
        <v>25.062802716215693</v>
      </c>
      <c r="K116" s="76">
        <f t="shared" si="15"/>
        <v>251.5237241468366</v>
      </c>
      <c r="L116" s="76">
        <f t="shared" si="12"/>
        <v>188.65882911060183</v>
      </c>
      <c r="M116" s="103">
        <f t="shared" si="16"/>
        <v>9.6885622422341378</v>
      </c>
      <c r="N116" s="103">
        <f t="shared" si="13"/>
        <v>302.76757006981683</v>
      </c>
    </row>
    <row r="117" spans="1:14">
      <c r="A117" s="102">
        <v>40413</v>
      </c>
      <c r="B117" t="s">
        <v>188</v>
      </c>
      <c r="C117">
        <v>16.04</v>
      </c>
      <c r="D117">
        <v>365.46499999999997</v>
      </c>
      <c r="E117">
        <v>27.7</v>
      </c>
      <c r="F117">
        <v>2941</v>
      </c>
      <c r="G117">
        <v>16.5</v>
      </c>
      <c r="I117" s="103">
        <f t="shared" si="14"/>
        <v>119.37412664493131</v>
      </c>
      <c r="J117" s="104">
        <f t="shared" si="11"/>
        <v>24.949192468790642</v>
      </c>
      <c r="K117" s="76">
        <f t="shared" si="15"/>
        <v>250.38356145804426</v>
      </c>
      <c r="L117" s="76">
        <f t="shared" si="12"/>
        <v>187.80363440245739</v>
      </c>
      <c r="M117" s="103">
        <f t="shared" si="16"/>
        <v>9.6446437720615634</v>
      </c>
      <c r="N117" s="103">
        <f t="shared" si="13"/>
        <v>301.39511787692385</v>
      </c>
    </row>
    <row r="118" spans="1:14">
      <c r="A118" s="102">
        <v>40413</v>
      </c>
      <c r="B118" t="s">
        <v>189</v>
      </c>
      <c r="C118">
        <v>16.207000000000001</v>
      </c>
      <c r="D118">
        <v>368.13200000000001</v>
      </c>
      <c r="E118">
        <v>27.62</v>
      </c>
      <c r="F118">
        <v>2932</v>
      </c>
      <c r="G118">
        <v>16.5</v>
      </c>
      <c r="I118" s="103">
        <f t="shared" si="14"/>
        <v>120.2452817790889</v>
      </c>
      <c r="J118" s="104">
        <f t="shared" si="11"/>
        <v>25.131263891829576</v>
      </c>
      <c r="K118" s="76">
        <f t="shared" si="15"/>
        <v>252.21078257541103</v>
      </c>
      <c r="L118" s="76">
        <f t="shared" si="12"/>
        <v>189.17416673573081</v>
      </c>
      <c r="M118" s="103">
        <f t="shared" si="16"/>
        <v>9.7150273733937311</v>
      </c>
      <c r="N118" s="103">
        <f t="shared" si="13"/>
        <v>303.59460541855412</v>
      </c>
    </row>
    <row r="119" spans="1:14">
      <c r="A119" s="102">
        <v>40413</v>
      </c>
      <c r="B119" t="s">
        <v>190</v>
      </c>
      <c r="C119">
        <v>16.373999999999999</v>
      </c>
      <c r="D119">
        <v>365.46499999999997</v>
      </c>
      <c r="E119">
        <v>27.7</v>
      </c>
      <c r="F119">
        <v>2934</v>
      </c>
      <c r="G119">
        <v>16.5</v>
      </c>
      <c r="I119" s="103">
        <f t="shared" si="14"/>
        <v>119.37412664493131</v>
      </c>
      <c r="J119" s="104">
        <f t="shared" si="11"/>
        <v>24.949192468790642</v>
      </c>
      <c r="K119" s="76">
        <f t="shared" si="15"/>
        <v>250.38356145804426</v>
      </c>
      <c r="L119" s="76">
        <f t="shared" si="12"/>
        <v>187.80363440245739</v>
      </c>
      <c r="M119" s="103">
        <f t="shared" si="16"/>
        <v>9.6446437720615634</v>
      </c>
      <c r="N119" s="103">
        <f t="shared" si="13"/>
        <v>301.39511787692385</v>
      </c>
    </row>
    <row r="120" spans="1:14">
      <c r="A120" s="102">
        <v>40413</v>
      </c>
      <c r="B120" t="s">
        <v>191</v>
      </c>
      <c r="C120">
        <v>16.541</v>
      </c>
      <c r="D120">
        <v>368.46699999999998</v>
      </c>
      <c r="E120">
        <v>27.61</v>
      </c>
      <c r="F120">
        <v>2937</v>
      </c>
      <c r="G120">
        <v>16.5</v>
      </c>
      <c r="I120" s="103">
        <f t="shared" si="14"/>
        <v>120.35470651305241</v>
      </c>
      <c r="J120" s="104">
        <f t="shared" si="11"/>
        <v>25.154133661227952</v>
      </c>
      <c r="K120" s="76">
        <f t="shared" si="15"/>
        <v>252.44029759153236</v>
      </c>
      <c r="L120" s="76">
        <f t="shared" si="12"/>
        <v>189.34631763064786</v>
      </c>
      <c r="M120" s="103">
        <f t="shared" si="16"/>
        <v>9.7238681717190651</v>
      </c>
      <c r="N120" s="103">
        <f t="shared" si="13"/>
        <v>303.87088036622077</v>
      </c>
    </row>
    <row r="121" spans="1:14">
      <c r="A121" s="102">
        <v>40413</v>
      </c>
      <c r="B121" t="s">
        <v>192</v>
      </c>
      <c r="C121">
        <v>16.707999999999998</v>
      </c>
      <c r="D121">
        <v>369.13799999999998</v>
      </c>
      <c r="E121">
        <v>27.59</v>
      </c>
      <c r="F121">
        <v>2930</v>
      </c>
      <c r="G121">
        <v>16.5</v>
      </c>
      <c r="I121" s="103">
        <f t="shared" si="14"/>
        <v>120.57391135667561</v>
      </c>
      <c r="J121" s="104">
        <f t="shared" si="11"/>
        <v>25.199947473545198</v>
      </c>
      <c r="K121" s="76">
        <f t="shared" si="15"/>
        <v>252.90007301337468</v>
      </c>
      <c r="L121" s="76">
        <f t="shared" si="12"/>
        <v>189.69117851020437</v>
      </c>
      <c r="M121" s="103">
        <f t="shared" si="16"/>
        <v>9.7415784803870782</v>
      </c>
      <c r="N121" s="103">
        <f t="shared" si="13"/>
        <v>304.42432751209617</v>
      </c>
    </row>
    <row r="122" spans="1:14">
      <c r="A122" s="102">
        <v>40413</v>
      </c>
      <c r="B122" t="s">
        <v>193</v>
      </c>
      <c r="C122">
        <v>16.875</v>
      </c>
      <c r="D122">
        <v>368.46699999999998</v>
      </c>
      <c r="E122">
        <v>27.61</v>
      </c>
      <c r="F122">
        <v>2929</v>
      </c>
      <c r="G122">
        <v>16.5</v>
      </c>
      <c r="I122" s="103">
        <f t="shared" si="14"/>
        <v>120.35470651305241</v>
      </c>
      <c r="J122" s="104">
        <f t="shared" si="11"/>
        <v>25.154133661227952</v>
      </c>
      <c r="K122" s="76">
        <f t="shared" si="15"/>
        <v>252.44029759153236</v>
      </c>
      <c r="L122" s="76">
        <f t="shared" si="12"/>
        <v>189.34631763064786</v>
      </c>
      <c r="M122" s="103">
        <f t="shared" si="16"/>
        <v>9.7238681717190651</v>
      </c>
      <c r="N122" s="103">
        <f t="shared" si="13"/>
        <v>303.87088036622077</v>
      </c>
    </row>
    <row r="123" spans="1:14">
      <c r="A123" s="102">
        <v>40413</v>
      </c>
      <c r="B123" t="s">
        <v>194</v>
      </c>
      <c r="C123">
        <v>17.042000000000002</v>
      </c>
      <c r="D123">
        <v>366.79599999999999</v>
      </c>
      <c r="E123">
        <v>27.66</v>
      </c>
      <c r="F123">
        <v>2929</v>
      </c>
      <c r="G123">
        <v>16.5</v>
      </c>
      <c r="I123" s="103">
        <f t="shared" ref="I123:I142" si="17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119.80876357445416</v>
      </c>
      <c r="J123" s="104">
        <f t="shared" si="11"/>
        <v>25.040031587060916</v>
      </c>
      <c r="K123" s="76">
        <f t="shared" ref="K123:K142" si="18">($B$9-EXP(52.57-6690.9/(273.15+G123)-4.681*LN(273.15+G123)))*I123/100*0.2095</f>
        <v>251.29519905836625</v>
      </c>
      <c r="L123" s="76">
        <f t="shared" si="12"/>
        <v>188.48742072453626</v>
      </c>
      <c r="M123" s="103">
        <f t="shared" ref="M123:M142" si="19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9.6797595754039349</v>
      </c>
      <c r="N123" s="103">
        <f t="shared" si="13"/>
        <v>302.49248673137299</v>
      </c>
    </row>
    <row r="124" spans="1:14">
      <c r="A124" s="102">
        <v>40413</v>
      </c>
      <c r="B124" t="s">
        <v>195</v>
      </c>
      <c r="C124">
        <v>17.209</v>
      </c>
      <c r="D124">
        <v>372.51600000000002</v>
      </c>
      <c r="E124">
        <v>27.49</v>
      </c>
      <c r="F124">
        <v>2928</v>
      </c>
      <c r="G124">
        <v>16.5</v>
      </c>
      <c r="I124" s="103">
        <f t="shared" si="17"/>
        <v>121.67708632716665</v>
      </c>
      <c r="J124" s="104">
        <f t="shared" si="11"/>
        <v>25.43051104237783</v>
      </c>
      <c r="K124" s="76">
        <f t="shared" si="18"/>
        <v>255.21394860590158</v>
      </c>
      <c r="L124" s="76">
        <f t="shared" si="12"/>
        <v>191.42673272670794</v>
      </c>
      <c r="M124" s="103">
        <f t="shared" si="19"/>
        <v>9.8307077574563682</v>
      </c>
      <c r="N124" s="103">
        <f t="shared" si="13"/>
        <v>307.20961742051151</v>
      </c>
    </row>
    <row r="125" spans="1:14">
      <c r="A125" s="102">
        <v>40413</v>
      </c>
      <c r="B125" t="s">
        <v>196</v>
      </c>
      <c r="C125">
        <v>17.375</v>
      </c>
      <c r="D125">
        <v>372.51600000000002</v>
      </c>
      <c r="E125">
        <v>27.49</v>
      </c>
      <c r="F125">
        <v>2931</v>
      </c>
      <c r="G125">
        <v>16.5</v>
      </c>
      <c r="I125" s="103">
        <f t="shared" si="17"/>
        <v>121.67708632716665</v>
      </c>
      <c r="J125" s="104">
        <f t="shared" si="11"/>
        <v>25.43051104237783</v>
      </c>
      <c r="K125" s="76">
        <f t="shared" si="18"/>
        <v>255.21394860590158</v>
      </c>
      <c r="L125" s="76">
        <f t="shared" si="12"/>
        <v>191.42673272670794</v>
      </c>
      <c r="M125" s="103">
        <f t="shared" si="19"/>
        <v>9.8307077574563682</v>
      </c>
      <c r="N125" s="103">
        <f t="shared" si="13"/>
        <v>307.20961742051151</v>
      </c>
    </row>
    <row r="126" spans="1:14">
      <c r="A126" s="102">
        <v>40413</v>
      </c>
      <c r="B126" t="s">
        <v>197</v>
      </c>
      <c r="C126">
        <v>17.542000000000002</v>
      </c>
      <c r="D126">
        <v>374.56</v>
      </c>
      <c r="E126">
        <v>27.43</v>
      </c>
      <c r="F126">
        <v>2923</v>
      </c>
      <c r="G126">
        <v>16.5</v>
      </c>
      <c r="I126" s="103">
        <f t="shared" si="17"/>
        <v>122.34476016682204</v>
      </c>
      <c r="J126" s="104">
        <f t="shared" si="11"/>
        <v>25.570054874865804</v>
      </c>
      <c r="K126" s="76">
        <f t="shared" si="18"/>
        <v>256.61437396241564</v>
      </c>
      <c r="L126" s="76">
        <f t="shared" si="12"/>
        <v>192.47714102879917</v>
      </c>
      <c r="M126" s="103">
        <f t="shared" si="19"/>
        <v>9.884651409404956</v>
      </c>
      <c r="N126" s="103">
        <f t="shared" si="13"/>
        <v>308.89535654390488</v>
      </c>
    </row>
    <row r="127" spans="1:14">
      <c r="A127" s="102">
        <v>40413</v>
      </c>
      <c r="B127" t="s">
        <v>198</v>
      </c>
      <c r="C127">
        <v>17.709</v>
      </c>
      <c r="D127">
        <v>370.48500000000001</v>
      </c>
      <c r="E127">
        <v>27.55</v>
      </c>
      <c r="F127">
        <v>2923</v>
      </c>
      <c r="G127">
        <v>16.5</v>
      </c>
      <c r="I127" s="103">
        <f t="shared" si="17"/>
        <v>121.01374719212987</v>
      </c>
      <c r="J127" s="104">
        <f t="shared" si="11"/>
        <v>25.291873163155142</v>
      </c>
      <c r="K127" s="76">
        <f t="shared" si="18"/>
        <v>253.82261515909008</v>
      </c>
      <c r="L127" s="76">
        <f t="shared" si="12"/>
        <v>190.38314393655216</v>
      </c>
      <c r="M127" s="103">
        <f t="shared" si="19"/>
        <v>9.777114321112105</v>
      </c>
      <c r="N127" s="103">
        <f t="shared" si="13"/>
        <v>305.53482253475329</v>
      </c>
    </row>
    <row r="128" spans="1:14">
      <c r="A128" s="102">
        <v>40413</v>
      </c>
      <c r="B128" t="s">
        <v>199</v>
      </c>
      <c r="C128">
        <v>17.876000000000001</v>
      </c>
      <c r="D128">
        <v>374.56</v>
      </c>
      <c r="E128">
        <v>27.43</v>
      </c>
      <c r="F128">
        <v>2919</v>
      </c>
      <c r="G128">
        <v>16.5</v>
      </c>
      <c r="I128" s="103">
        <f t="shared" si="17"/>
        <v>122.34476016682204</v>
      </c>
      <c r="J128" s="104">
        <f t="shared" si="11"/>
        <v>25.570054874865804</v>
      </c>
      <c r="K128" s="76">
        <f t="shared" si="18"/>
        <v>256.61437396241564</v>
      </c>
      <c r="L128" s="76">
        <f t="shared" si="12"/>
        <v>192.47714102879917</v>
      </c>
      <c r="M128" s="103">
        <f t="shared" si="19"/>
        <v>9.884651409404956</v>
      </c>
      <c r="N128" s="103">
        <f t="shared" si="13"/>
        <v>308.89535654390488</v>
      </c>
    </row>
    <row r="129" spans="1:14">
      <c r="A129" s="102">
        <v>40413</v>
      </c>
      <c r="B129" t="s">
        <v>200</v>
      </c>
      <c r="C129">
        <v>18.042999999999999</v>
      </c>
      <c r="D129">
        <v>372.17599999999999</v>
      </c>
      <c r="E129">
        <v>27.5</v>
      </c>
      <c r="F129">
        <v>2915</v>
      </c>
      <c r="G129">
        <v>16.5</v>
      </c>
      <c r="I129" s="103">
        <f t="shared" si="17"/>
        <v>121.5662297666947</v>
      </c>
      <c r="J129" s="104">
        <f t="shared" si="11"/>
        <v>25.407342021239192</v>
      </c>
      <c r="K129" s="76">
        <f t="shared" si="18"/>
        <v>254.98143037768855</v>
      </c>
      <c r="L129" s="76">
        <f t="shared" si="12"/>
        <v>191.25232923125105</v>
      </c>
      <c r="M129" s="103">
        <f t="shared" si="19"/>
        <v>9.8217512769727193</v>
      </c>
      <c r="N129" s="103">
        <f t="shared" si="13"/>
        <v>306.9297274053975</v>
      </c>
    </row>
    <row r="130" spans="1:14">
      <c r="A130" s="102">
        <v>40413</v>
      </c>
      <c r="B130" t="s">
        <v>201</v>
      </c>
      <c r="C130">
        <v>18.21</v>
      </c>
      <c r="D130">
        <v>370.14800000000002</v>
      </c>
      <c r="E130">
        <v>27.56</v>
      </c>
      <c r="F130">
        <v>2914</v>
      </c>
      <c r="G130">
        <v>16.5</v>
      </c>
      <c r="I130" s="103">
        <f t="shared" si="17"/>
        <v>120.90360954898827</v>
      </c>
      <c r="J130" s="104">
        <f t="shared" si="11"/>
        <v>25.268854395738551</v>
      </c>
      <c r="K130" s="76">
        <f t="shared" si="18"/>
        <v>253.5916048378802</v>
      </c>
      <c r="L130" s="76">
        <f t="shared" si="12"/>
        <v>190.20987146748487</v>
      </c>
      <c r="M130" s="103">
        <f t="shared" si="19"/>
        <v>9.7682159244171931</v>
      </c>
      <c r="N130" s="103">
        <f t="shared" si="13"/>
        <v>305.25674763803727</v>
      </c>
    </row>
    <row r="131" spans="1:14">
      <c r="A131" s="102">
        <v>40413</v>
      </c>
      <c r="B131" t="s">
        <v>202</v>
      </c>
      <c r="C131">
        <v>18.376999999999999</v>
      </c>
      <c r="D131">
        <v>374.56</v>
      </c>
      <c r="E131">
        <v>27.43</v>
      </c>
      <c r="F131">
        <v>2919</v>
      </c>
      <c r="G131">
        <v>16.5</v>
      </c>
      <c r="I131" s="103">
        <f t="shared" si="17"/>
        <v>122.34476016682204</v>
      </c>
      <c r="J131" s="104">
        <f t="shared" si="11"/>
        <v>25.570054874865804</v>
      </c>
      <c r="K131" s="76">
        <f t="shared" si="18"/>
        <v>256.61437396241564</v>
      </c>
      <c r="L131" s="76">
        <f t="shared" si="12"/>
        <v>192.47714102879917</v>
      </c>
      <c r="M131" s="103">
        <f t="shared" si="19"/>
        <v>9.884651409404956</v>
      </c>
      <c r="N131" s="103">
        <f t="shared" si="13"/>
        <v>308.89535654390488</v>
      </c>
    </row>
    <row r="132" spans="1:14">
      <c r="A132" s="102">
        <v>40413</v>
      </c>
      <c r="B132" t="s">
        <v>203</v>
      </c>
      <c r="C132">
        <v>18.527000000000001</v>
      </c>
      <c r="D132">
        <v>375.58699999999999</v>
      </c>
      <c r="E132">
        <v>27.4</v>
      </c>
      <c r="F132">
        <v>2905</v>
      </c>
      <c r="G132">
        <v>16.5</v>
      </c>
      <c r="I132" s="103">
        <f t="shared" si="17"/>
        <v>122.68023402280168</v>
      </c>
      <c r="J132" s="104">
        <f t="shared" si="11"/>
        <v>25.640168910765553</v>
      </c>
      <c r="K132" s="76">
        <f t="shared" si="18"/>
        <v>257.31802006393718</v>
      </c>
      <c r="L132" s="76">
        <f t="shared" si="12"/>
        <v>193.00492046619252</v>
      </c>
      <c r="M132" s="103">
        <f t="shared" si="19"/>
        <v>9.9117554890468309</v>
      </c>
      <c r="N132" s="103">
        <f t="shared" si="13"/>
        <v>309.74235903271347</v>
      </c>
    </row>
    <row r="133" spans="1:14">
      <c r="A133" s="102">
        <v>40413</v>
      </c>
      <c r="B133" t="s">
        <v>204</v>
      </c>
      <c r="C133">
        <v>18.693999999999999</v>
      </c>
      <c r="D133">
        <v>371.83699999999999</v>
      </c>
      <c r="E133">
        <v>27.51</v>
      </c>
      <c r="F133">
        <v>2911</v>
      </c>
      <c r="G133">
        <v>16.5</v>
      </c>
      <c r="I133" s="103">
        <f t="shared" si="17"/>
        <v>121.45549344542873</v>
      </c>
      <c r="J133" s="104">
        <f t="shared" si="11"/>
        <v>25.3841981300946</v>
      </c>
      <c r="K133" s="76">
        <f t="shared" si="18"/>
        <v>254.7491643475143</v>
      </c>
      <c r="L133" s="76">
        <f t="shared" si="12"/>
        <v>191.07811490040226</v>
      </c>
      <c r="M133" s="103">
        <f t="shared" si="19"/>
        <v>9.8128045110255595</v>
      </c>
      <c r="N133" s="103">
        <f t="shared" si="13"/>
        <v>306.65014096954872</v>
      </c>
    </row>
    <row r="134" spans="1:14">
      <c r="A134" s="102">
        <v>40413</v>
      </c>
      <c r="B134" t="s">
        <v>205</v>
      </c>
      <c r="C134">
        <v>18.861000000000001</v>
      </c>
      <c r="D134">
        <v>376.27300000000002</v>
      </c>
      <c r="E134">
        <v>27.38</v>
      </c>
      <c r="F134">
        <v>2913</v>
      </c>
      <c r="G134">
        <v>16.5</v>
      </c>
      <c r="I134" s="103">
        <f t="shared" si="17"/>
        <v>122.90449265589415</v>
      </c>
      <c r="J134" s="104">
        <f t="shared" si="11"/>
        <v>25.687038965081875</v>
      </c>
      <c r="K134" s="76">
        <f t="shared" si="18"/>
        <v>257.78839565385397</v>
      </c>
      <c r="L134" s="76">
        <f t="shared" si="12"/>
        <v>193.35773214762301</v>
      </c>
      <c r="M134" s="103">
        <f t="shared" si="19"/>
        <v>9.9298741106424444</v>
      </c>
      <c r="N134" s="103">
        <f t="shared" si="13"/>
        <v>310.30856595757638</v>
      </c>
    </row>
    <row r="135" spans="1:14">
      <c r="A135" s="102">
        <v>40413</v>
      </c>
      <c r="B135" t="s">
        <v>206</v>
      </c>
      <c r="C135">
        <v>19.027999999999999</v>
      </c>
      <c r="D135">
        <v>375.58699999999999</v>
      </c>
      <c r="E135">
        <v>27.4</v>
      </c>
      <c r="F135">
        <v>2913</v>
      </c>
      <c r="G135">
        <v>16.5</v>
      </c>
      <c r="I135" s="103">
        <f t="shared" si="17"/>
        <v>122.68023402280168</v>
      </c>
      <c r="J135" s="104">
        <f t="shared" si="11"/>
        <v>25.640168910765553</v>
      </c>
      <c r="K135" s="76">
        <f t="shared" si="18"/>
        <v>257.31802006393718</v>
      </c>
      <c r="L135" s="76">
        <f t="shared" si="12"/>
        <v>193.00492046619252</v>
      </c>
      <c r="M135" s="103">
        <f t="shared" si="19"/>
        <v>9.9117554890468309</v>
      </c>
      <c r="N135" s="103">
        <f t="shared" si="13"/>
        <v>309.74235903271347</v>
      </c>
    </row>
    <row r="136" spans="1:14">
      <c r="A136" s="102">
        <v>40413</v>
      </c>
      <c r="B136" t="s">
        <v>207</v>
      </c>
      <c r="C136">
        <v>19.195</v>
      </c>
      <c r="D136">
        <v>372.17599999999999</v>
      </c>
      <c r="E136">
        <v>27.5</v>
      </c>
      <c r="F136">
        <v>2906</v>
      </c>
      <c r="G136">
        <v>16.5</v>
      </c>
      <c r="I136" s="103">
        <f t="shared" si="17"/>
        <v>121.5662297666947</v>
      </c>
      <c r="J136" s="104">
        <f t="shared" si="11"/>
        <v>25.407342021239192</v>
      </c>
      <c r="K136" s="76">
        <f t="shared" si="18"/>
        <v>254.98143037768855</v>
      </c>
      <c r="L136" s="76">
        <f t="shared" si="12"/>
        <v>191.25232923125105</v>
      </c>
      <c r="M136" s="103">
        <f t="shared" si="19"/>
        <v>9.8217512769727193</v>
      </c>
      <c r="N136" s="103">
        <f t="shared" si="13"/>
        <v>306.9297274053975</v>
      </c>
    </row>
    <row r="137" spans="1:14">
      <c r="A137" s="102">
        <v>40413</v>
      </c>
      <c r="B137" t="s">
        <v>208</v>
      </c>
      <c r="C137">
        <v>19.361999999999998</v>
      </c>
      <c r="D137">
        <v>375.24400000000003</v>
      </c>
      <c r="E137">
        <v>27.41</v>
      </c>
      <c r="F137">
        <v>2902</v>
      </c>
      <c r="G137">
        <v>16.5</v>
      </c>
      <c r="I137" s="103">
        <f t="shared" si="17"/>
        <v>122.56828769587769</v>
      </c>
      <c r="J137" s="104">
        <f t="shared" si="11"/>
        <v>25.616772128438434</v>
      </c>
      <c r="K137" s="76">
        <f t="shared" si="18"/>
        <v>257.08321608408698</v>
      </c>
      <c r="L137" s="76">
        <f t="shared" si="12"/>
        <v>192.8288025112787</v>
      </c>
      <c r="M137" s="103">
        <f t="shared" si="19"/>
        <v>9.9027109626061538</v>
      </c>
      <c r="N137" s="103">
        <f t="shared" si="13"/>
        <v>309.45971758144231</v>
      </c>
    </row>
    <row r="138" spans="1:14">
      <c r="A138" s="102">
        <v>40413</v>
      </c>
      <c r="B138" t="s">
        <v>209</v>
      </c>
      <c r="C138">
        <v>19.529</v>
      </c>
      <c r="D138">
        <v>377.30599999999998</v>
      </c>
      <c r="E138">
        <v>27.35</v>
      </c>
      <c r="F138">
        <v>2900</v>
      </c>
      <c r="G138">
        <v>16.5</v>
      </c>
      <c r="I138" s="103">
        <f t="shared" si="17"/>
        <v>123.24179812511402</v>
      </c>
      <c r="J138" s="104">
        <f t="shared" si="11"/>
        <v>25.757535808148827</v>
      </c>
      <c r="K138" s="76">
        <f t="shared" si="18"/>
        <v>258.49588350784893</v>
      </c>
      <c r="L138" s="76">
        <f t="shared" si="12"/>
        <v>193.88839314430396</v>
      </c>
      <c r="M138" s="103">
        <f t="shared" si="19"/>
        <v>9.9571261725793665</v>
      </c>
      <c r="N138" s="103">
        <f t="shared" si="13"/>
        <v>311.1601928931052</v>
      </c>
    </row>
    <row r="139" spans="1:14">
      <c r="A139" s="102">
        <v>40413</v>
      </c>
      <c r="B139" t="s">
        <v>210</v>
      </c>
      <c r="C139">
        <v>19.695</v>
      </c>
      <c r="D139">
        <v>377.99599999999998</v>
      </c>
      <c r="E139">
        <v>27.33</v>
      </c>
      <c r="F139">
        <v>2896</v>
      </c>
      <c r="G139">
        <v>16.5</v>
      </c>
      <c r="I139" s="103">
        <f t="shared" si="17"/>
        <v>123.46728212401072</v>
      </c>
      <c r="J139" s="104">
        <f t="shared" si="11"/>
        <v>25.804661963918239</v>
      </c>
      <c r="K139" s="76">
        <f t="shared" si="18"/>
        <v>258.96882926487621</v>
      </c>
      <c r="L139" s="76">
        <f t="shared" si="12"/>
        <v>194.24313261492941</v>
      </c>
      <c r="M139" s="103">
        <f t="shared" si="19"/>
        <v>9.9753437956672162</v>
      </c>
      <c r="N139" s="103">
        <f t="shared" si="13"/>
        <v>311.72949361460053</v>
      </c>
    </row>
    <row r="140" spans="1:14">
      <c r="A140" s="102">
        <v>40413</v>
      </c>
      <c r="B140" t="s">
        <v>211</v>
      </c>
      <c r="C140">
        <v>19.861999999999998</v>
      </c>
      <c r="D140">
        <v>379.72899999999998</v>
      </c>
      <c r="E140">
        <v>27.28</v>
      </c>
      <c r="F140">
        <v>2894</v>
      </c>
      <c r="G140">
        <v>16.5</v>
      </c>
      <c r="I140" s="103">
        <f t="shared" si="17"/>
        <v>124.03315010204209</v>
      </c>
      <c r="J140" s="104">
        <f t="shared" si="11"/>
        <v>25.922928371326794</v>
      </c>
      <c r="K140" s="76">
        <f t="shared" si="18"/>
        <v>260.15571995582116</v>
      </c>
      <c r="L140" s="76">
        <f t="shared" si="12"/>
        <v>195.13337630385169</v>
      </c>
      <c r="M140" s="103">
        <f t="shared" si="19"/>
        <v>10.021062204031891</v>
      </c>
      <c r="N140" s="103">
        <f t="shared" si="13"/>
        <v>313.15819387599657</v>
      </c>
    </row>
    <row r="141" spans="1:14">
      <c r="A141" s="102">
        <v>40413</v>
      </c>
      <c r="B141" t="s">
        <v>212</v>
      </c>
      <c r="C141">
        <v>20.029</v>
      </c>
      <c r="D141">
        <v>379.03500000000003</v>
      </c>
      <c r="E141">
        <v>27.3</v>
      </c>
      <c r="F141">
        <v>2893</v>
      </c>
      <c r="G141">
        <v>16.5</v>
      </c>
      <c r="I141" s="103">
        <f t="shared" si="17"/>
        <v>123.80643210457475</v>
      </c>
      <c r="J141" s="104">
        <f t="shared" si="11"/>
        <v>25.875544309856124</v>
      </c>
      <c r="K141" s="76">
        <f t="shared" si="18"/>
        <v>259.68018592472117</v>
      </c>
      <c r="L141" s="76">
        <f t="shared" si="12"/>
        <v>194.7766954626552</v>
      </c>
      <c r="M141" s="103">
        <f t="shared" si="19"/>
        <v>10.002744881981096</v>
      </c>
      <c r="N141" s="103">
        <f t="shared" si="13"/>
        <v>312.58577756190925</v>
      </c>
    </row>
    <row r="142" spans="1:14">
      <c r="A142" s="102">
        <v>40413</v>
      </c>
      <c r="B142" t="s">
        <v>213</v>
      </c>
      <c r="C142">
        <v>20.196000000000002</v>
      </c>
      <c r="D142">
        <v>381.12200000000001</v>
      </c>
      <c r="E142">
        <v>27.24</v>
      </c>
      <c r="F142">
        <v>2891</v>
      </c>
      <c r="G142">
        <v>16.5</v>
      </c>
      <c r="I142" s="103">
        <f t="shared" si="17"/>
        <v>124.48807558936251</v>
      </c>
      <c r="J142" s="104">
        <f t="shared" si="11"/>
        <v>26.018007798176765</v>
      </c>
      <c r="K142" s="76">
        <f t="shared" si="18"/>
        <v>261.10991218251809</v>
      </c>
      <c r="L142" s="76">
        <f t="shared" si="12"/>
        <v>195.84908130879981</v>
      </c>
      <c r="M142" s="103">
        <f t="shared" si="19"/>
        <v>10.057817189315156</v>
      </c>
      <c r="N142" s="103">
        <f t="shared" si="13"/>
        <v>314.30678716609862</v>
      </c>
    </row>
    <row r="143" spans="1:14">
      <c r="A143" s="102">
        <v>40413</v>
      </c>
      <c r="B143" t="s">
        <v>214</v>
      </c>
      <c r="C143">
        <v>20.363</v>
      </c>
      <c r="D143">
        <v>376.27300000000002</v>
      </c>
      <c r="E143">
        <v>27.38</v>
      </c>
      <c r="F143">
        <v>2890</v>
      </c>
      <c r="G143">
        <v>16.5</v>
      </c>
      <c r="I143" s="103">
        <f t="shared" ref="I143:I189" si="20">(-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+(SQRT((POWER(((TAN(E143*PI()/180))/(TAN(($B$7+($B$14*(G143-$E$7)))*PI()/180))*($H$13+($B$15*(G143-$E$8)))+(TAN(E143*PI()/180))/(TAN(($B$7+($B$14*(G143-$E$7)))*PI()/180))*1/$B$16*($H$13+($B$15*(G143-$E$8)))-$B$13*1/$B$16*($H$13+($B$15*(G143-$E$8)))-($H$13+($B$15*(G143-$E$8)))+$B$13*($H$13+($B$15*(G143-$E$8)))),2))-4*((TAN(E143*PI()/180))/(TAN(($B$7+($B$14*(G143-$E$7)))*PI()/180))*1/$B$16*POWER(($H$13+($B$15*(G143-$E$8))),2))*((TAN(E143*PI()/180))/(TAN(($B$7+($B$14*(G143-$E$7)))*PI()/180))-1))))/(2*((TAN(E143*PI()/180))/(TAN(($B$7+($B$14*(G143-$E$7)))*PI()/180))*1/$B$16*POWER(($H$13+($B$15*(G143-$E$8))),2)))</f>
        <v>122.90449265589415</v>
      </c>
      <c r="J143" s="104">
        <f t="shared" si="11"/>
        <v>25.687038965081875</v>
      </c>
      <c r="K143" s="76">
        <f t="shared" ref="K143:K189" si="21">($B$9-EXP(52.57-6690.9/(273.15+G143)-4.681*LN(273.15+G143)))*I143/100*0.2095</f>
        <v>257.78839565385397</v>
      </c>
      <c r="L143" s="76">
        <f t="shared" si="12"/>
        <v>193.35773214762301</v>
      </c>
      <c r="M143" s="103">
        <f t="shared" ref="M143:M189" si="22">(($B$9-EXP(52.57-6690.9/(273.15+G143)-4.681*LN(273.15+G143)))/1013)*I143/100*0.2095*((49-1.335*G143+0.02759*POWER(G143,2)-0.0003235*POWER(G143,3)+0.000001614*POWER(G143,4))
-($J$16*(5.516*10^-1-1.759*10^-2*G143+2.253*10^-4*POWER(G143,2)-2.654*10^-7*POWER(G143,3)+5.363*10^-8*POWER(G143,4))))*32/22.414</f>
        <v>9.9298741106424444</v>
      </c>
      <c r="N143" s="103">
        <f t="shared" si="13"/>
        <v>310.30856595757638</v>
      </c>
    </row>
    <row r="144" spans="1:14">
      <c r="A144" s="102">
        <v>40413</v>
      </c>
      <c r="B144" t="s">
        <v>215</v>
      </c>
      <c r="C144">
        <v>20.53</v>
      </c>
      <c r="D144">
        <v>375.58699999999999</v>
      </c>
      <c r="E144">
        <v>27.4</v>
      </c>
      <c r="F144">
        <v>2885</v>
      </c>
      <c r="G144">
        <v>16.5</v>
      </c>
      <c r="I144" s="103">
        <f t="shared" si="20"/>
        <v>122.68023402280168</v>
      </c>
      <c r="J144" s="104">
        <f t="shared" si="11"/>
        <v>25.640168910765553</v>
      </c>
      <c r="K144" s="76">
        <f t="shared" si="21"/>
        <v>257.31802006393718</v>
      </c>
      <c r="L144" s="76">
        <f t="shared" si="12"/>
        <v>193.00492046619252</v>
      </c>
      <c r="M144" s="103">
        <f t="shared" si="22"/>
        <v>9.9117554890468309</v>
      </c>
      <c r="N144" s="103">
        <f t="shared" si="13"/>
        <v>309.74235903271347</v>
      </c>
    </row>
    <row r="145" spans="1:14">
      <c r="A145" s="102">
        <v>40413</v>
      </c>
      <c r="B145" t="s">
        <v>216</v>
      </c>
      <c r="C145">
        <v>20.696999999999999</v>
      </c>
      <c r="D145">
        <v>384.983</v>
      </c>
      <c r="E145">
        <v>27.13</v>
      </c>
      <c r="F145">
        <v>2889</v>
      </c>
      <c r="G145">
        <v>16.5</v>
      </c>
      <c r="I145" s="103">
        <f t="shared" si="20"/>
        <v>125.74944297513682</v>
      </c>
      <c r="J145" s="104">
        <f t="shared" si="11"/>
        <v>26.281633581803593</v>
      </c>
      <c r="K145" s="76">
        <f t="shared" si="21"/>
        <v>263.75559150377154</v>
      </c>
      <c r="L145" s="76">
        <f t="shared" si="12"/>
        <v>197.83350947613411</v>
      </c>
      <c r="M145" s="103">
        <f t="shared" si="22"/>
        <v>10.159727372395906</v>
      </c>
      <c r="N145" s="103">
        <f t="shared" si="13"/>
        <v>317.49148038737206</v>
      </c>
    </row>
    <row r="146" spans="1:14">
      <c r="A146" s="102">
        <v>40413</v>
      </c>
      <c r="B146" t="s">
        <v>217</v>
      </c>
      <c r="C146">
        <v>20.864000000000001</v>
      </c>
      <c r="D146">
        <v>380.77300000000002</v>
      </c>
      <c r="E146">
        <v>27.25</v>
      </c>
      <c r="F146">
        <v>2888</v>
      </c>
      <c r="G146">
        <v>16.5</v>
      </c>
      <c r="I146" s="103">
        <f t="shared" si="20"/>
        <v>124.37415759437241</v>
      </c>
      <c r="J146" s="104">
        <f t="shared" si="11"/>
        <v>25.994198937223832</v>
      </c>
      <c r="K146" s="76">
        <f t="shared" si="21"/>
        <v>260.87097268950197</v>
      </c>
      <c r="L146" s="76">
        <f t="shared" si="12"/>
        <v>195.66986145535017</v>
      </c>
      <c r="M146" s="103">
        <f t="shared" si="22"/>
        <v>10.048613365071272</v>
      </c>
      <c r="N146" s="103">
        <f t="shared" si="13"/>
        <v>314.01916765847727</v>
      </c>
    </row>
    <row r="147" spans="1:14">
      <c r="A147" s="102">
        <v>40413</v>
      </c>
      <c r="B147" t="s">
        <v>218</v>
      </c>
      <c r="C147">
        <v>21.030999999999999</v>
      </c>
      <c r="D147">
        <v>375.93</v>
      </c>
      <c r="E147">
        <v>27.39</v>
      </c>
      <c r="F147">
        <v>2876</v>
      </c>
      <c r="G147">
        <v>16.5</v>
      </c>
      <c r="I147" s="103">
        <f t="shared" si="20"/>
        <v>122.79230228575358</v>
      </c>
      <c r="J147" s="104">
        <f t="shared" si="11"/>
        <v>25.663591177722495</v>
      </c>
      <c r="K147" s="76">
        <f t="shared" si="21"/>
        <v>257.55307980085803</v>
      </c>
      <c r="L147" s="76">
        <f t="shared" si="12"/>
        <v>193.18123025521521</v>
      </c>
      <c r="M147" s="103">
        <f t="shared" si="22"/>
        <v>9.9208098671160396</v>
      </c>
      <c r="N147" s="103">
        <f t="shared" si="13"/>
        <v>310.02530834737621</v>
      </c>
    </row>
    <row r="148" spans="1:14">
      <c r="A148" s="102">
        <v>40413</v>
      </c>
      <c r="B148" t="s">
        <v>219</v>
      </c>
      <c r="C148">
        <v>21.198</v>
      </c>
      <c r="D148">
        <v>381.12200000000001</v>
      </c>
      <c r="E148">
        <v>27.24</v>
      </c>
      <c r="F148">
        <v>2881</v>
      </c>
      <c r="G148">
        <v>16.5</v>
      </c>
      <c r="I148" s="103">
        <f t="shared" si="20"/>
        <v>124.48807558936251</v>
      </c>
      <c r="J148" s="104">
        <f t="shared" si="11"/>
        <v>26.018007798176765</v>
      </c>
      <c r="K148" s="76">
        <f t="shared" si="21"/>
        <v>261.10991218251809</v>
      </c>
      <c r="L148" s="76">
        <f t="shared" si="12"/>
        <v>195.84908130879981</v>
      </c>
      <c r="M148" s="103">
        <f t="shared" si="22"/>
        <v>10.057817189315156</v>
      </c>
      <c r="N148" s="103">
        <f t="shared" si="13"/>
        <v>314.30678716609862</v>
      </c>
    </row>
    <row r="149" spans="1:14">
      <c r="A149" s="102">
        <v>40413</v>
      </c>
      <c r="B149" t="s">
        <v>220</v>
      </c>
      <c r="C149">
        <v>21.364999999999998</v>
      </c>
      <c r="D149">
        <v>384.27800000000002</v>
      </c>
      <c r="E149">
        <v>27.15</v>
      </c>
      <c r="F149">
        <v>2875</v>
      </c>
      <c r="G149">
        <v>16.5</v>
      </c>
      <c r="I149" s="103">
        <f t="shared" si="20"/>
        <v>125.51897049752283</v>
      </c>
      <c r="J149" s="104">
        <f t="shared" ref="J149:J189" si="23">I149*20.9/100</f>
        <v>26.233464833982271</v>
      </c>
      <c r="K149" s="76">
        <f t="shared" si="21"/>
        <v>263.27218256596473</v>
      </c>
      <c r="L149" s="76">
        <f t="shared" ref="L149:L189" si="24">K149/1.33322</f>
        <v>197.47092195283952</v>
      </c>
      <c r="M149" s="103">
        <f t="shared" si="22"/>
        <v>10.141106713059374</v>
      </c>
      <c r="N149" s="103">
        <f t="shared" ref="N149:N189" si="25">M149*31.25</f>
        <v>316.90958478310546</v>
      </c>
    </row>
    <row r="150" spans="1:14">
      <c r="A150" s="102">
        <v>40413</v>
      </c>
      <c r="B150" t="s">
        <v>221</v>
      </c>
      <c r="C150">
        <v>21.530999999999999</v>
      </c>
      <c r="D150">
        <v>384.27800000000002</v>
      </c>
      <c r="E150">
        <v>27.15</v>
      </c>
      <c r="F150">
        <v>2872</v>
      </c>
      <c r="G150">
        <v>16.5</v>
      </c>
      <c r="I150" s="103">
        <f t="shared" si="20"/>
        <v>125.51897049752283</v>
      </c>
      <c r="J150" s="104">
        <f t="shared" si="23"/>
        <v>26.233464833982271</v>
      </c>
      <c r="K150" s="76">
        <f t="shared" si="21"/>
        <v>263.27218256596473</v>
      </c>
      <c r="L150" s="76">
        <f t="shared" si="24"/>
        <v>197.47092195283952</v>
      </c>
      <c r="M150" s="103">
        <f t="shared" si="22"/>
        <v>10.141106713059374</v>
      </c>
      <c r="N150" s="103">
        <f t="shared" si="25"/>
        <v>316.90958478310546</v>
      </c>
    </row>
    <row r="151" spans="1:14">
      <c r="A151" s="102">
        <v>40413</v>
      </c>
      <c r="B151" t="s">
        <v>222</v>
      </c>
      <c r="C151">
        <v>21.698</v>
      </c>
      <c r="D151">
        <v>379.38200000000001</v>
      </c>
      <c r="E151">
        <v>27.29</v>
      </c>
      <c r="F151">
        <v>2874</v>
      </c>
      <c r="G151">
        <v>16.5</v>
      </c>
      <c r="I151" s="103">
        <f t="shared" si="20"/>
        <v>123.91972918643295</v>
      </c>
      <c r="J151" s="104">
        <f t="shared" si="23"/>
        <v>25.899223399964484</v>
      </c>
      <c r="K151" s="76">
        <f t="shared" si="21"/>
        <v>259.91782307152801</v>
      </c>
      <c r="L151" s="76">
        <f t="shared" si="24"/>
        <v>194.95493847341623</v>
      </c>
      <c r="M151" s="103">
        <f t="shared" si="22"/>
        <v>10.01189854053046</v>
      </c>
      <c r="N151" s="103">
        <f t="shared" si="25"/>
        <v>312.87182939157685</v>
      </c>
    </row>
    <row r="152" spans="1:14">
      <c r="A152" s="102">
        <v>40413</v>
      </c>
      <c r="B152" t="s">
        <v>223</v>
      </c>
      <c r="C152">
        <v>21.864999999999998</v>
      </c>
      <c r="D152">
        <v>385.69</v>
      </c>
      <c r="E152">
        <v>27.11</v>
      </c>
      <c r="F152">
        <v>2867</v>
      </c>
      <c r="G152">
        <v>16.5</v>
      </c>
      <c r="I152" s="103">
        <f t="shared" si="20"/>
        <v>125.98042206771568</v>
      </c>
      <c r="J152" s="104">
        <f t="shared" si="23"/>
        <v>26.329908212152578</v>
      </c>
      <c r="K152" s="76">
        <f t="shared" si="21"/>
        <v>264.24006305089557</v>
      </c>
      <c r="L152" s="76">
        <f t="shared" si="24"/>
        <v>198.19689402416373</v>
      </c>
      <c r="M152" s="103">
        <f t="shared" si="22"/>
        <v>10.178388962887313</v>
      </c>
      <c r="N152" s="103">
        <f t="shared" si="25"/>
        <v>318.07465509022853</v>
      </c>
    </row>
    <row r="153" spans="1:14">
      <c r="A153" s="102">
        <v>40413</v>
      </c>
      <c r="B153" t="s">
        <v>224</v>
      </c>
      <c r="C153">
        <v>22.032</v>
      </c>
      <c r="D153">
        <v>380.77300000000002</v>
      </c>
      <c r="E153">
        <v>27.25</v>
      </c>
      <c r="F153">
        <v>2867</v>
      </c>
      <c r="G153">
        <v>16.5</v>
      </c>
      <c r="I153" s="103">
        <f t="shared" si="20"/>
        <v>124.37415759437241</v>
      </c>
      <c r="J153" s="104">
        <f t="shared" si="23"/>
        <v>25.994198937223832</v>
      </c>
      <c r="K153" s="76">
        <f t="shared" si="21"/>
        <v>260.87097268950197</v>
      </c>
      <c r="L153" s="76">
        <f t="shared" si="24"/>
        <v>195.66986145535017</v>
      </c>
      <c r="M153" s="103">
        <f t="shared" si="22"/>
        <v>10.048613365071272</v>
      </c>
      <c r="N153" s="103">
        <f t="shared" si="25"/>
        <v>314.01916765847727</v>
      </c>
    </row>
    <row r="154" spans="1:14">
      <c r="A154" s="102">
        <v>40413</v>
      </c>
      <c r="B154" t="s">
        <v>225</v>
      </c>
      <c r="C154">
        <v>22.199000000000002</v>
      </c>
      <c r="D154">
        <v>382.17</v>
      </c>
      <c r="E154">
        <v>27.21</v>
      </c>
      <c r="F154">
        <v>2862</v>
      </c>
      <c r="G154">
        <v>16.5</v>
      </c>
      <c r="I154" s="103">
        <f t="shared" si="20"/>
        <v>124.83057852071406</v>
      </c>
      <c r="J154" s="104">
        <f t="shared" si="23"/>
        <v>26.089590910829237</v>
      </c>
      <c r="K154" s="76">
        <f t="shared" si="21"/>
        <v>261.82830155358084</v>
      </c>
      <c r="L154" s="76">
        <f t="shared" si="24"/>
        <v>196.38791913831238</v>
      </c>
      <c r="M154" s="103">
        <f t="shared" si="22"/>
        <v>10.08548917198522</v>
      </c>
      <c r="N154" s="103">
        <f t="shared" si="25"/>
        <v>315.17153662453813</v>
      </c>
    </row>
    <row r="155" spans="1:14">
      <c r="A155" s="102">
        <v>40413</v>
      </c>
      <c r="B155" t="s">
        <v>226</v>
      </c>
      <c r="C155">
        <v>22.366</v>
      </c>
      <c r="D155">
        <v>386.399</v>
      </c>
      <c r="E155">
        <v>27.09</v>
      </c>
      <c r="F155">
        <v>2863</v>
      </c>
      <c r="G155">
        <v>16.5</v>
      </c>
      <c r="I155" s="103">
        <f t="shared" si="20"/>
        <v>126.21190920540731</v>
      </c>
      <c r="J155" s="104">
        <f t="shared" si="23"/>
        <v>26.378289023930122</v>
      </c>
      <c r="K155" s="76">
        <f t="shared" si="21"/>
        <v>264.72560020702787</v>
      </c>
      <c r="L155" s="76">
        <f t="shared" si="24"/>
        <v>198.56107784688788</v>
      </c>
      <c r="M155" s="103">
        <f t="shared" si="22"/>
        <v>10.197091600080135</v>
      </c>
      <c r="N155" s="103">
        <f t="shared" si="25"/>
        <v>318.65911250250423</v>
      </c>
    </row>
    <row r="156" spans="1:14">
      <c r="A156" s="102">
        <v>40413</v>
      </c>
      <c r="B156" t="s">
        <v>227</v>
      </c>
      <c r="C156">
        <v>22.533000000000001</v>
      </c>
      <c r="D156">
        <v>383.22199999999998</v>
      </c>
      <c r="E156">
        <v>27.18</v>
      </c>
      <c r="F156">
        <v>2861</v>
      </c>
      <c r="G156">
        <v>16.5</v>
      </c>
      <c r="I156" s="103">
        <f t="shared" si="20"/>
        <v>125.17420856683414</v>
      </c>
      <c r="J156" s="104">
        <f t="shared" si="23"/>
        <v>26.161409590468335</v>
      </c>
      <c r="K156" s="76">
        <f t="shared" si="21"/>
        <v>262.54905501322673</v>
      </c>
      <c r="L156" s="76">
        <f t="shared" si="24"/>
        <v>196.92853018498576</v>
      </c>
      <c r="M156" s="103">
        <f t="shared" si="22"/>
        <v>10.113252218110476</v>
      </c>
      <c r="N156" s="103">
        <f t="shared" si="25"/>
        <v>316.03913181595237</v>
      </c>
    </row>
    <row r="157" spans="1:14">
      <c r="A157" s="102">
        <v>40413</v>
      </c>
      <c r="B157" t="s">
        <v>228</v>
      </c>
      <c r="C157">
        <v>22.7</v>
      </c>
      <c r="D157">
        <v>389.25</v>
      </c>
      <c r="E157">
        <v>27.01</v>
      </c>
      <c r="F157">
        <v>2859</v>
      </c>
      <c r="G157">
        <v>16.5</v>
      </c>
      <c r="I157" s="103">
        <f t="shared" si="20"/>
        <v>127.14296696934186</v>
      </c>
      <c r="J157" s="104">
        <f t="shared" si="23"/>
        <v>26.572880096592449</v>
      </c>
      <c r="K157" s="76">
        <f t="shared" si="21"/>
        <v>266.6784652491362</v>
      </c>
      <c r="L157" s="76">
        <f t="shared" si="24"/>
        <v>200.02585113419855</v>
      </c>
      <c r="M157" s="103">
        <f t="shared" si="22"/>
        <v>10.272314939649103</v>
      </c>
      <c r="N157" s="103">
        <f t="shared" si="25"/>
        <v>321.00984186403446</v>
      </c>
    </row>
    <row r="158" spans="1:14">
      <c r="A158" s="102">
        <v>40413</v>
      </c>
      <c r="B158" t="s">
        <v>229</v>
      </c>
      <c r="C158">
        <v>22.867000000000001</v>
      </c>
      <c r="D158">
        <v>389.25</v>
      </c>
      <c r="E158">
        <v>27.01</v>
      </c>
      <c r="F158">
        <v>2848</v>
      </c>
      <c r="G158">
        <v>16.5</v>
      </c>
      <c r="I158" s="103">
        <f t="shared" si="20"/>
        <v>127.14296696934186</v>
      </c>
      <c r="J158" s="104">
        <f t="shared" si="23"/>
        <v>26.572880096592449</v>
      </c>
      <c r="K158" s="76">
        <f t="shared" si="21"/>
        <v>266.6784652491362</v>
      </c>
      <c r="L158" s="76">
        <f t="shared" si="24"/>
        <v>200.02585113419855</v>
      </c>
      <c r="M158" s="103">
        <f t="shared" si="22"/>
        <v>10.272314939649103</v>
      </c>
      <c r="N158" s="103">
        <f t="shared" si="25"/>
        <v>321.00984186403446</v>
      </c>
    </row>
    <row r="159" spans="1:14">
      <c r="A159" s="102">
        <v>40413</v>
      </c>
      <c r="B159" t="s">
        <v>230</v>
      </c>
      <c r="C159">
        <v>23.033999999999999</v>
      </c>
      <c r="D159">
        <v>386.399</v>
      </c>
      <c r="E159">
        <v>27.09</v>
      </c>
      <c r="F159">
        <v>2852</v>
      </c>
      <c r="G159">
        <v>16.5</v>
      </c>
      <c r="I159" s="103">
        <f t="shared" si="20"/>
        <v>126.21190920540731</v>
      </c>
      <c r="J159" s="104">
        <f t="shared" si="23"/>
        <v>26.378289023930122</v>
      </c>
      <c r="K159" s="76">
        <f t="shared" si="21"/>
        <v>264.72560020702787</v>
      </c>
      <c r="L159" s="76">
        <f t="shared" si="24"/>
        <v>198.56107784688788</v>
      </c>
      <c r="M159" s="103">
        <f t="shared" si="22"/>
        <v>10.197091600080135</v>
      </c>
      <c r="N159" s="103">
        <f t="shared" si="25"/>
        <v>318.65911250250423</v>
      </c>
    </row>
    <row r="160" spans="1:14">
      <c r="A160" s="102">
        <v>40413</v>
      </c>
      <c r="B160" t="s">
        <v>231</v>
      </c>
      <c r="C160">
        <v>23.201000000000001</v>
      </c>
      <c r="D160">
        <v>391.04399999999998</v>
      </c>
      <c r="E160">
        <v>26.96</v>
      </c>
      <c r="F160">
        <v>2851</v>
      </c>
      <c r="G160">
        <v>16.5</v>
      </c>
      <c r="I160" s="103">
        <f t="shared" si="20"/>
        <v>127.72905871638449</v>
      </c>
      <c r="J160" s="104">
        <f t="shared" si="23"/>
        <v>26.695373271724357</v>
      </c>
      <c r="K160" s="76">
        <f t="shared" si="21"/>
        <v>267.90777467396816</v>
      </c>
      <c r="L160" s="76">
        <f t="shared" si="24"/>
        <v>200.94791157796024</v>
      </c>
      <c r="M160" s="103">
        <f t="shared" si="22"/>
        <v>10.319667295447147</v>
      </c>
      <c r="N160" s="103">
        <f t="shared" si="25"/>
        <v>322.48960298272334</v>
      </c>
    </row>
    <row r="161" spans="1:14">
      <c r="A161" s="102">
        <v>40413</v>
      </c>
      <c r="B161" t="s">
        <v>232</v>
      </c>
      <c r="C161">
        <v>23.367000000000001</v>
      </c>
      <c r="D161">
        <v>387.10899999999998</v>
      </c>
      <c r="E161">
        <v>27.07</v>
      </c>
      <c r="F161">
        <v>2847</v>
      </c>
      <c r="G161">
        <v>16.5</v>
      </c>
      <c r="I161" s="103">
        <f t="shared" si="20"/>
        <v>126.4439058228956</v>
      </c>
      <c r="J161" s="104">
        <f t="shared" si="23"/>
        <v>26.42677631698518</v>
      </c>
      <c r="K161" s="76">
        <f t="shared" si="21"/>
        <v>265.21220598137393</v>
      </c>
      <c r="L161" s="76">
        <f t="shared" si="24"/>
        <v>198.92606320140254</v>
      </c>
      <c r="M161" s="103">
        <f t="shared" si="22"/>
        <v>10.215835399887386</v>
      </c>
      <c r="N161" s="103">
        <f t="shared" si="25"/>
        <v>319.24485624648082</v>
      </c>
    </row>
    <row r="162" spans="1:14">
      <c r="A162" s="102">
        <v>40413</v>
      </c>
      <c r="B162" t="s">
        <v>233</v>
      </c>
      <c r="C162">
        <v>23.533999999999999</v>
      </c>
      <c r="D162">
        <v>393.57299999999998</v>
      </c>
      <c r="E162">
        <v>26.89</v>
      </c>
      <c r="F162">
        <v>2847</v>
      </c>
      <c r="G162">
        <v>16.5</v>
      </c>
      <c r="I162" s="103">
        <f t="shared" si="20"/>
        <v>128.55504095896725</v>
      </c>
      <c r="J162" s="104">
        <f t="shared" si="23"/>
        <v>26.868003560424153</v>
      </c>
      <c r="K162" s="76">
        <f t="shared" si="21"/>
        <v>269.64024703972729</v>
      </c>
      <c r="L162" s="76">
        <f t="shared" si="24"/>
        <v>202.24737630678152</v>
      </c>
      <c r="M162" s="103">
        <f t="shared" si="22"/>
        <v>10.386401224445468</v>
      </c>
      <c r="N162" s="103">
        <f t="shared" si="25"/>
        <v>324.57503826392087</v>
      </c>
    </row>
    <row r="163" spans="1:14">
      <c r="A163" s="102">
        <v>40413</v>
      </c>
      <c r="B163" t="s">
        <v>234</v>
      </c>
      <c r="C163">
        <v>23.701000000000001</v>
      </c>
      <c r="D163">
        <v>385.69</v>
      </c>
      <c r="E163">
        <v>27.11</v>
      </c>
      <c r="F163">
        <v>2843</v>
      </c>
      <c r="G163">
        <v>16.5</v>
      </c>
      <c r="I163" s="103">
        <f t="shared" si="20"/>
        <v>125.98042206771568</v>
      </c>
      <c r="J163" s="104">
        <f t="shared" si="23"/>
        <v>26.329908212152578</v>
      </c>
      <c r="K163" s="76">
        <f t="shared" si="21"/>
        <v>264.24006305089557</v>
      </c>
      <c r="L163" s="76">
        <f t="shared" si="24"/>
        <v>198.19689402416373</v>
      </c>
      <c r="M163" s="103">
        <f t="shared" si="22"/>
        <v>10.178388962887313</v>
      </c>
      <c r="N163" s="103">
        <f t="shared" si="25"/>
        <v>318.07465509022853</v>
      </c>
    </row>
    <row r="164" spans="1:14">
      <c r="A164" s="102">
        <v>40413</v>
      </c>
      <c r="B164" t="s">
        <v>235</v>
      </c>
      <c r="C164">
        <v>23.867999999999999</v>
      </c>
      <c r="D164">
        <v>385.26400000000001</v>
      </c>
      <c r="E164">
        <v>27.08</v>
      </c>
      <c r="F164">
        <v>2835</v>
      </c>
      <c r="G164">
        <v>16.600000000000001</v>
      </c>
      <c r="I164" s="103">
        <f t="shared" si="20"/>
        <v>126.10575618072568</v>
      </c>
      <c r="J164" s="104">
        <f t="shared" si="23"/>
        <v>26.356103041771668</v>
      </c>
      <c r="K164" s="76">
        <f t="shared" si="21"/>
        <v>264.4712391847068</v>
      </c>
      <c r="L164" s="76">
        <f t="shared" si="24"/>
        <v>198.37029086325347</v>
      </c>
      <c r="M164" s="103">
        <f t="shared" si="22"/>
        <v>10.169005017959389</v>
      </c>
      <c r="N164" s="103">
        <f t="shared" si="25"/>
        <v>317.78140681123091</v>
      </c>
    </row>
    <row r="165" spans="1:14">
      <c r="A165" s="102">
        <v>40413</v>
      </c>
      <c r="B165" t="s">
        <v>236</v>
      </c>
      <c r="C165">
        <v>24.035</v>
      </c>
      <c r="D165">
        <v>392.78</v>
      </c>
      <c r="E165">
        <v>26.87</v>
      </c>
      <c r="F165">
        <v>2839</v>
      </c>
      <c r="G165">
        <v>16.600000000000001</v>
      </c>
      <c r="I165" s="103">
        <f t="shared" si="20"/>
        <v>128.56591996047061</v>
      </c>
      <c r="J165" s="104">
        <f t="shared" si="23"/>
        <v>26.870277271738356</v>
      </c>
      <c r="K165" s="76">
        <f t="shared" si="21"/>
        <v>269.63073850600682</v>
      </c>
      <c r="L165" s="76">
        <f t="shared" si="24"/>
        <v>202.24024430027063</v>
      </c>
      <c r="M165" s="103">
        <f t="shared" si="22"/>
        <v>10.367389442103951</v>
      </c>
      <c r="N165" s="103">
        <f t="shared" si="25"/>
        <v>323.98092006574848</v>
      </c>
    </row>
    <row r="166" spans="1:14">
      <c r="A166" s="102">
        <v>40413</v>
      </c>
      <c r="B166" t="s">
        <v>237</v>
      </c>
      <c r="C166">
        <v>24.202000000000002</v>
      </c>
      <c r="D166">
        <v>389.53800000000001</v>
      </c>
      <c r="E166">
        <v>26.96</v>
      </c>
      <c r="F166">
        <v>2838</v>
      </c>
      <c r="G166">
        <v>16.600000000000001</v>
      </c>
      <c r="I166" s="103">
        <f t="shared" si="20"/>
        <v>127.50458009007029</v>
      </c>
      <c r="J166" s="104">
        <f t="shared" si="23"/>
        <v>26.64845723882469</v>
      </c>
      <c r="K166" s="76">
        <f t="shared" si="21"/>
        <v>267.40487761573434</v>
      </c>
      <c r="L166" s="76">
        <f t="shared" si="24"/>
        <v>200.57070672187211</v>
      </c>
      <c r="M166" s="103">
        <f t="shared" si="22"/>
        <v>10.281804368157021</v>
      </c>
      <c r="N166" s="103">
        <f t="shared" si="25"/>
        <v>321.30638650490687</v>
      </c>
    </row>
    <row r="167" spans="1:14">
      <c r="A167" s="102">
        <v>40413</v>
      </c>
      <c r="B167" t="s">
        <v>238</v>
      </c>
      <c r="C167">
        <v>24.369</v>
      </c>
      <c r="D167">
        <v>393.505</v>
      </c>
      <c r="E167">
        <v>26.85</v>
      </c>
      <c r="F167">
        <v>2833</v>
      </c>
      <c r="G167">
        <v>16.600000000000001</v>
      </c>
      <c r="I167" s="103">
        <f t="shared" si="20"/>
        <v>128.80321141364382</v>
      </c>
      <c r="J167" s="104">
        <f t="shared" si="23"/>
        <v>26.919871185451555</v>
      </c>
      <c r="K167" s="76">
        <f t="shared" si="21"/>
        <v>270.12839037035724</v>
      </c>
      <c r="L167" s="76">
        <f t="shared" si="24"/>
        <v>202.61351492653668</v>
      </c>
      <c r="M167" s="103">
        <f t="shared" si="22"/>
        <v>10.386524317871077</v>
      </c>
      <c r="N167" s="103">
        <f t="shared" si="25"/>
        <v>324.57888493347116</v>
      </c>
    </row>
    <row r="168" spans="1:14">
      <c r="A168" s="102">
        <v>40413</v>
      </c>
      <c r="B168" t="s">
        <v>239</v>
      </c>
      <c r="C168">
        <v>24.536000000000001</v>
      </c>
      <c r="D168">
        <v>391.33499999999998</v>
      </c>
      <c r="E168">
        <v>26.91</v>
      </c>
      <c r="F168">
        <v>2833</v>
      </c>
      <c r="G168">
        <v>16.600000000000001</v>
      </c>
      <c r="I168" s="103">
        <f t="shared" si="20"/>
        <v>128.09290964164913</v>
      </c>
      <c r="J168" s="104">
        <f t="shared" si="23"/>
        <v>26.771418115104666</v>
      </c>
      <c r="K168" s="76">
        <f t="shared" si="21"/>
        <v>268.63873283588822</v>
      </c>
      <c r="L168" s="76">
        <f t="shared" si="24"/>
        <v>201.49617680194433</v>
      </c>
      <c r="M168" s="103">
        <f t="shared" si="22"/>
        <v>10.329246501993044</v>
      </c>
      <c r="N168" s="103">
        <f t="shared" si="25"/>
        <v>322.78895318728263</v>
      </c>
    </row>
    <row r="169" spans="1:14">
      <c r="A169" s="102">
        <v>40413</v>
      </c>
      <c r="B169" t="s">
        <v>240</v>
      </c>
      <c r="C169">
        <v>24.702999999999999</v>
      </c>
      <c r="D169">
        <v>396.05500000000001</v>
      </c>
      <c r="E169">
        <v>26.78</v>
      </c>
      <c r="F169">
        <v>2828</v>
      </c>
      <c r="G169">
        <v>16.600000000000001</v>
      </c>
      <c r="I169" s="103">
        <f t="shared" si="20"/>
        <v>129.63788496244237</v>
      </c>
      <c r="J169" s="104">
        <f t="shared" si="23"/>
        <v>27.094317957150452</v>
      </c>
      <c r="K169" s="76">
        <f t="shared" si="21"/>
        <v>271.87888261156064</v>
      </c>
      <c r="L169" s="76">
        <f t="shared" si="24"/>
        <v>203.92649571080588</v>
      </c>
      <c r="M169" s="103">
        <f t="shared" si="22"/>
        <v>10.453831312913605</v>
      </c>
      <c r="N169" s="103">
        <f t="shared" si="25"/>
        <v>326.68222852855018</v>
      </c>
    </row>
    <row r="170" spans="1:14">
      <c r="A170" s="102">
        <v>40413</v>
      </c>
      <c r="B170" t="s">
        <v>241</v>
      </c>
      <c r="C170">
        <v>24.87</v>
      </c>
      <c r="D170">
        <v>391.33499999999998</v>
      </c>
      <c r="E170">
        <v>26.91</v>
      </c>
      <c r="F170">
        <v>2825</v>
      </c>
      <c r="G170">
        <v>16.600000000000001</v>
      </c>
      <c r="I170" s="103">
        <f t="shared" si="20"/>
        <v>128.09290964164913</v>
      </c>
      <c r="J170" s="104">
        <f t="shared" si="23"/>
        <v>26.771418115104666</v>
      </c>
      <c r="K170" s="76">
        <f t="shared" si="21"/>
        <v>268.63873283588822</v>
      </c>
      <c r="L170" s="76">
        <f t="shared" si="24"/>
        <v>201.49617680194433</v>
      </c>
      <c r="M170" s="103">
        <f t="shared" si="22"/>
        <v>10.329246501993044</v>
      </c>
      <c r="N170" s="103">
        <f t="shared" si="25"/>
        <v>322.78895318728263</v>
      </c>
    </row>
    <row r="171" spans="1:14">
      <c r="A171" s="102">
        <v>40413</v>
      </c>
      <c r="B171" t="s">
        <v>242</v>
      </c>
      <c r="C171">
        <v>25.036999999999999</v>
      </c>
      <c r="D171">
        <v>389.17899999999997</v>
      </c>
      <c r="E171">
        <v>26.97</v>
      </c>
      <c r="F171">
        <v>2824</v>
      </c>
      <c r="G171">
        <v>16.600000000000001</v>
      </c>
      <c r="I171" s="103">
        <f t="shared" si="20"/>
        <v>127.38730345241079</v>
      </c>
      <c r="J171" s="104">
        <f t="shared" si="23"/>
        <v>26.623946421553857</v>
      </c>
      <c r="K171" s="76">
        <f t="shared" si="21"/>
        <v>267.15892296125554</v>
      </c>
      <c r="L171" s="76">
        <f t="shared" si="24"/>
        <v>200.38622505007089</v>
      </c>
      <c r="M171" s="103">
        <f t="shared" si="22"/>
        <v>10.272347331833162</v>
      </c>
      <c r="N171" s="103">
        <f t="shared" si="25"/>
        <v>321.0108541197863</v>
      </c>
    </row>
    <row r="172" spans="1:14">
      <c r="A172" s="102">
        <v>40413</v>
      </c>
      <c r="B172" t="s">
        <v>243</v>
      </c>
      <c r="C172">
        <v>25.202999999999999</v>
      </c>
      <c r="D172">
        <v>393.142</v>
      </c>
      <c r="E172">
        <v>26.86</v>
      </c>
      <c r="F172">
        <v>2830</v>
      </c>
      <c r="G172">
        <v>16.600000000000001</v>
      </c>
      <c r="I172" s="103">
        <f t="shared" si="20"/>
        <v>128.68450000787757</v>
      </c>
      <c r="J172" s="104">
        <f t="shared" si="23"/>
        <v>26.895060501646412</v>
      </c>
      <c r="K172" s="76">
        <f t="shared" si="21"/>
        <v>269.87942669463604</v>
      </c>
      <c r="L172" s="76">
        <f t="shared" si="24"/>
        <v>202.42677629696226</v>
      </c>
      <c r="M172" s="103">
        <f t="shared" si="22"/>
        <v>10.376951583703447</v>
      </c>
      <c r="N172" s="103">
        <f t="shared" si="25"/>
        <v>324.27973699073272</v>
      </c>
    </row>
    <row r="173" spans="1:14">
      <c r="A173" s="102">
        <v>40413</v>
      </c>
      <c r="B173" t="s">
        <v>244</v>
      </c>
      <c r="C173">
        <v>25.37</v>
      </c>
      <c r="D173">
        <v>393.86799999999999</v>
      </c>
      <c r="E173">
        <v>26.84</v>
      </c>
      <c r="F173">
        <v>2819</v>
      </c>
      <c r="G173">
        <v>16.600000000000001</v>
      </c>
      <c r="I173" s="103">
        <f t="shared" si="20"/>
        <v>128.92205436392479</v>
      </c>
      <c r="J173" s="104">
        <f t="shared" si="23"/>
        <v>26.94470936206028</v>
      </c>
      <c r="K173" s="76">
        <f t="shared" si="21"/>
        <v>270.37762992357898</v>
      </c>
      <c r="L173" s="76">
        <f t="shared" si="24"/>
        <v>202.80046048182518</v>
      </c>
      <c r="M173" s="103">
        <f t="shared" si="22"/>
        <v>10.396107659618176</v>
      </c>
      <c r="N173" s="103">
        <f t="shared" si="25"/>
        <v>324.87836436306799</v>
      </c>
    </row>
    <row r="174" spans="1:14">
      <c r="A174" s="102">
        <v>40413</v>
      </c>
      <c r="B174" t="s">
        <v>245</v>
      </c>
      <c r="C174">
        <v>25.536999999999999</v>
      </c>
      <c r="D174">
        <v>397.88900000000001</v>
      </c>
      <c r="E174">
        <v>26.73</v>
      </c>
      <c r="F174">
        <v>2824</v>
      </c>
      <c r="G174">
        <v>16.600000000000001</v>
      </c>
      <c r="I174" s="103">
        <f t="shared" si="20"/>
        <v>130.23806229242251</v>
      </c>
      <c r="J174" s="104">
        <f t="shared" si="23"/>
        <v>27.219755019116306</v>
      </c>
      <c r="K174" s="76">
        <f t="shared" si="21"/>
        <v>273.13758520371618</v>
      </c>
      <c r="L174" s="76">
        <f t="shared" si="24"/>
        <v>204.87060290403397</v>
      </c>
      <c r="M174" s="103">
        <f t="shared" si="22"/>
        <v>10.502228836270801</v>
      </c>
      <c r="N174" s="103">
        <f t="shared" si="25"/>
        <v>328.19465113346251</v>
      </c>
    </row>
    <row r="175" spans="1:14">
      <c r="A175" s="102">
        <v>40413</v>
      </c>
      <c r="B175" t="s">
        <v>246</v>
      </c>
      <c r="C175">
        <v>25.704000000000001</v>
      </c>
      <c r="D175">
        <v>393.86799999999999</v>
      </c>
      <c r="E175">
        <v>26.84</v>
      </c>
      <c r="F175">
        <v>2816</v>
      </c>
      <c r="G175">
        <v>16.600000000000001</v>
      </c>
      <c r="I175" s="103">
        <f t="shared" si="20"/>
        <v>128.92205436392479</v>
      </c>
      <c r="J175" s="104">
        <f t="shared" si="23"/>
        <v>26.94470936206028</v>
      </c>
      <c r="K175" s="76">
        <f t="shared" si="21"/>
        <v>270.37762992357898</v>
      </c>
      <c r="L175" s="76">
        <f t="shared" si="24"/>
        <v>202.80046048182518</v>
      </c>
      <c r="M175" s="103">
        <f t="shared" si="22"/>
        <v>10.396107659618176</v>
      </c>
      <c r="N175" s="103">
        <f t="shared" si="25"/>
        <v>324.87836436306799</v>
      </c>
    </row>
    <row r="176" spans="1:14">
      <c r="A176" s="102">
        <v>40413</v>
      </c>
      <c r="B176" t="s">
        <v>247</v>
      </c>
      <c r="C176">
        <v>25.870999999999999</v>
      </c>
      <c r="D176">
        <v>396.78699999999998</v>
      </c>
      <c r="E176">
        <v>26.76</v>
      </c>
      <c r="F176">
        <v>2820</v>
      </c>
      <c r="G176">
        <v>16.600000000000001</v>
      </c>
      <c r="I176" s="103">
        <f t="shared" si="20"/>
        <v>129.87755600516056</v>
      </c>
      <c r="J176" s="104">
        <f t="shared" si="23"/>
        <v>27.144409205078556</v>
      </c>
      <c r="K176" s="76">
        <f t="shared" si="21"/>
        <v>272.38152499351133</v>
      </c>
      <c r="L176" s="76">
        <f t="shared" si="24"/>
        <v>204.30350954344468</v>
      </c>
      <c r="M176" s="103">
        <f t="shared" si="22"/>
        <v>10.47315807570283</v>
      </c>
      <c r="N176" s="103">
        <f t="shared" si="25"/>
        <v>327.28618986571342</v>
      </c>
    </row>
    <row r="177" spans="1:14">
      <c r="A177" s="102">
        <v>40413</v>
      </c>
      <c r="B177" t="s">
        <v>248</v>
      </c>
      <c r="C177">
        <v>26.038</v>
      </c>
      <c r="D177">
        <v>393.505</v>
      </c>
      <c r="E177">
        <v>26.85</v>
      </c>
      <c r="F177">
        <v>2812</v>
      </c>
      <c r="G177">
        <v>16.600000000000001</v>
      </c>
      <c r="I177" s="103">
        <f t="shared" si="20"/>
        <v>128.80321141364382</v>
      </c>
      <c r="J177" s="104">
        <f t="shared" si="23"/>
        <v>26.919871185451555</v>
      </c>
      <c r="K177" s="76">
        <f t="shared" si="21"/>
        <v>270.12839037035724</v>
      </c>
      <c r="L177" s="76">
        <f t="shared" si="24"/>
        <v>202.61351492653668</v>
      </c>
      <c r="M177" s="103">
        <f t="shared" si="22"/>
        <v>10.386524317871077</v>
      </c>
      <c r="N177" s="103">
        <f t="shared" si="25"/>
        <v>324.57888493347116</v>
      </c>
    </row>
    <row r="178" spans="1:14">
      <c r="A178" s="102">
        <v>40413</v>
      </c>
      <c r="B178" t="s">
        <v>249</v>
      </c>
      <c r="C178">
        <v>26.204999999999998</v>
      </c>
      <c r="D178">
        <v>394.96</v>
      </c>
      <c r="E178">
        <v>26.81</v>
      </c>
      <c r="F178">
        <v>2807</v>
      </c>
      <c r="G178">
        <v>16.600000000000001</v>
      </c>
      <c r="I178" s="103">
        <f t="shared" si="20"/>
        <v>129.27937434784815</v>
      </c>
      <c r="J178" s="104">
        <f t="shared" si="23"/>
        <v>27.01938923870026</v>
      </c>
      <c r="K178" s="76">
        <f t="shared" si="21"/>
        <v>271.12700776163928</v>
      </c>
      <c r="L178" s="76">
        <f t="shared" si="24"/>
        <v>203.36254163726861</v>
      </c>
      <c r="M178" s="103">
        <f t="shared" si="22"/>
        <v>10.424921480807482</v>
      </c>
      <c r="N178" s="103">
        <f t="shared" si="25"/>
        <v>325.77879627523384</v>
      </c>
    </row>
    <row r="179" spans="1:14">
      <c r="A179" s="102">
        <v>40413</v>
      </c>
      <c r="B179" t="s">
        <v>250</v>
      </c>
      <c r="C179">
        <v>26.372</v>
      </c>
      <c r="D179">
        <v>397.88900000000001</v>
      </c>
      <c r="E179">
        <v>26.73</v>
      </c>
      <c r="F179">
        <v>2804</v>
      </c>
      <c r="G179">
        <v>16.600000000000001</v>
      </c>
      <c r="I179" s="103">
        <f t="shared" si="20"/>
        <v>130.23806229242251</v>
      </c>
      <c r="J179" s="104">
        <f t="shared" si="23"/>
        <v>27.219755019116306</v>
      </c>
      <c r="K179" s="76">
        <f t="shared" si="21"/>
        <v>273.13758520371618</v>
      </c>
      <c r="L179" s="76">
        <f t="shared" si="24"/>
        <v>204.87060290403397</v>
      </c>
      <c r="M179" s="103">
        <f t="shared" si="22"/>
        <v>10.502228836270801</v>
      </c>
      <c r="N179" s="103">
        <f t="shared" si="25"/>
        <v>328.19465113346251</v>
      </c>
    </row>
    <row r="180" spans="1:14">
      <c r="A180" s="102">
        <v>40413</v>
      </c>
      <c r="B180" t="s">
        <v>251</v>
      </c>
      <c r="C180">
        <v>26.539000000000001</v>
      </c>
      <c r="D180">
        <v>397.88900000000001</v>
      </c>
      <c r="E180">
        <v>26.73</v>
      </c>
      <c r="F180">
        <v>2804</v>
      </c>
      <c r="G180">
        <v>16.600000000000001</v>
      </c>
      <c r="I180" s="103">
        <f t="shared" si="20"/>
        <v>130.23806229242251</v>
      </c>
      <c r="J180" s="104">
        <f t="shared" si="23"/>
        <v>27.219755019116306</v>
      </c>
      <c r="K180" s="76">
        <f t="shared" si="21"/>
        <v>273.13758520371618</v>
      </c>
      <c r="L180" s="76">
        <f t="shared" si="24"/>
        <v>204.87060290403397</v>
      </c>
      <c r="M180" s="103">
        <f t="shared" si="22"/>
        <v>10.502228836270801</v>
      </c>
      <c r="N180" s="103">
        <f t="shared" si="25"/>
        <v>328.19465113346251</v>
      </c>
    </row>
    <row r="181" spans="1:14">
      <c r="A181" s="102">
        <v>40413</v>
      </c>
      <c r="B181" t="s">
        <v>252</v>
      </c>
      <c r="C181">
        <v>26.706</v>
      </c>
      <c r="D181">
        <v>398.625</v>
      </c>
      <c r="E181">
        <v>26.71</v>
      </c>
      <c r="F181">
        <v>2805</v>
      </c>
      <c r="G181">
        <v>16.600000000000001</v>
      </c>
      <c r="I181" s="103">
        <f t="shared" si="20"/>
        <v>130.47906850947075</v>
      </c>
      <c r="J181" s="104">
        <f t="shared" si="23"/>
        <v>27.270125318479387</v>
      </c>
      <c r="K181" s="76">
        <f t="shared" si="21"/>
        <v>273.64302773706589</v>
      </c>
      <c r="L181" s="76">
        <f t="shared" si="24"/>
        <v>205.24971702874686</v>
      </c>
      <c r="M181" s="103">
        <f t="shared" si="22"/>
        <v>10.521663265790503</v>
      </c>
      <c r="N181" s="103">
        <f t="shared" si="25"/>
        <v>328.80197705595322</v>
      </c>
    </row>
    <row r="182" spans="1:14">
      <c r="A182" s="102">
        <v>40413</v>
      </c>
      <c r="B182" t="s">
        <v>253</v>
      </c>
      <c r="C182">
        <v>26.872</v>
      </c>
      <c r="D182">
        <v>394.96</v>
      </c>
      <c r="E182">
        <v>26.81</v>
      </c>
      <c r="F182">
        <v>2796</v>
      </c>
      <c r="G182">
        <v>16.600000000000001</v>
      </c>
      <c r="I182" s="103">
        <f t="shared" si="20"/>
        <v>129.27937434784815</v>
      </c>
      <c r="J182" s="104">
        <f t="shared" si="23"/>
        <v>27.01938923870026</v>
      </c>
      <c r="K182" s="76">
        <f t="shared" si="21"/>
        <v>271.12700776163928</v>
      </c>
      <c r="L182" s="76">
        <f t="shared" si="24"/>
        <v>203.36254163726861</v>
      </c>
      <c r="M182" s="103">
        <f t="shared" si="22"/>
        <v>10.424921480807482</v>
      </c>
      <c r="N182" s="103">
        <f t="shared" si="25"/>
        <v>325.77879627523384</v>
      </c>
    </row>
    <row r="183" spans="1:14">
      <c r="A183" s="102">
        <v>40413</v>
      </c>
      <c r="B183" t="s">
        <v>254</v>
      </c>
      <c r="C183">
        <v>27.039000000000001</v>
      </c>
      <c r="D183">
        <v>398.625</v>
      </c>
      <c r="E183">
        <v>26.71</v>
      </c>
      <c r="F183">
        <v>2801</v>
      </c>
      <c r="G183">
        <v>16.600000000000001</v>
      </c>
      <c r="I183" s="103">
        <f t="shared" si="20"/>
        <v>130.47906850947075</v>
      </c>
      <c r="J183" s="104">
        <f t="shared" si="23"/>
        <v>27.270125318479387</v>
      </c>
      <c r="K183" s="76">
        <f t="shared" si="21"/>
        <v>273.64302773706589</v>
      </c>
      <c r="L183" s="76">
        <f t="shared" si="24"/>
        <v>205.24971702874686</v>
      </c>
      <c r="M183" s="103">
        <f t="shared" si="22"/>
        <v>10.521663265790503</v>
      </c>
      <c r="N183" s="103">
        <f t="shared" si="25"/>
        <v>328.80197705595322</v>
      </c>
    </row>
    <row r="184" spans="1:14">
      <c r="A184" s="102">
        <v>40413</v>
      </c>
      <c r="B184" t="s">
        <v>255</v>
      </c>
      <c r="C184">
        <v>27.206</v>
      </c>
      <c r="D184">
        <v>398.25700000000001</v>
      </c>
      <c r="E184">
        <v>26.72</v>
      </c>
      <c r="F184">
        <v>2805</v>
      </c>
      <c r="G184">
        <v>16.600000000000001</v>
      </c>
      <c r="I184" s="103">
        <f t="shared" si="20"/>
        <v>130.35849840513418</v>
      </c>
      <c r="J184" s="104">
        <f t="shared" si="23"/>
        <v>27.244926166673043</v>
      </c>
      <c r="K184" s="76">
        <f t="shared" si="21"/>
        <v>273.39016596557929</v>
      </c>
      <c r="L184" s="76">
        <f t="shared" si="24"/>
        <v>205.06005457882367</v>
      </c>
      <c r="M184" s="103">
        <f t="shared" si="22"/>
        <v>10.511940648575019</v>
      </c>
      <c r="N184" s="103">
        <f t="shared" si="25"/>
        <v>328.49814526796933</v>
      </c>
    </row>
    <row r="185" spans="1:14">
      <c r="A185" s="102">
        <v>40413</v>
      </c>
      <c r="B185" t="s">
        <v>256</v>
      </c>
      <c r="C185">
        <v>27.373000000000001</v>
      </c>
      <c r="D185">
        <v>405.32600000000002</v>
      </c>
      <c r="E185">
        <v>26.53</v>
      </c>
      <c r="F185">
        <v>2791</v>
      </c>
      <c r="G185">
        <v>16.600000000000001</v>
      </c>
      <c r="I185" s="103">
        <f t="shared" si="20"/>
        <v>132.67246141814499</v>
      </c>
      <c r="J185" s="104">
        <f t="shared" si="23"/>
        <v>27.728544436392305</v>
      </c>
      <c r="K185" s="76">
        <f t="shared" si="21"/>
        <v>278.24305043345004</v>
      </c>
      <c r="L185" s="76">
        <f t="shared" si="24"/>
        <v>208.70002732741034</v>
      </c>
      <c r="M185" s="103">
        <f t="shared" si="22"/>
        <v>10.698535632050291</v>
      </c>
      <c r="N185" s="103">
        <f t="shared" si="25"/>
        <v>334.32923850157158</v>
      </c>
    </row>
    <row r="186" spans="1:14">
      <c r="A186" s="102">
        <v>40413</v>
      </c>
      <c r="B186" t="s">
        <v>257</v>
      </c>
      <c r="C186">
        <v>27.54</v>
      </c>
      <c r="D186">
        <v>405.702</v>
      </c>
      <c r="E186">
        <v>26.52</v>
      </c>
      <c r="F186">
        <v>2793</v>
      </c>
      <c r="G186">
        <v>16.600000000000001</v>
      </c>
      <c r="I186" s="103">
        <f t="shared" si="20"/>
        <v>132.79561387561913</v>
      </c>
      <c r="J186" s="104">
        <f t="shared" si="23"/>
        <v>27.754283300004396</v>
      </c>
      <c r="K186" s="76">
        <f t="shared" si="21"/>
        <v>278.5013279619568</v>
      </c>
      <c r="L186" s="76">
        <f t="shared" si="24"/>
        <v>208.89375194038251</v>
      </c>
      <c r="M186" s="103">
        <f t="shared" si="22"/>
        <v>10.708466486881639</v>
      </c>
      <c r="N186" s="103">
        <f t="shared" si="25"/>
        <v>334.63957771505119</v>
      </c>
    </row>
    <row r="187" spans="1:14">
      <c r="A187" s="102">
        <v>40413</v>
      </c>
      <c r="B187" t="s">
        <v>258</v>
      </c>
      <c r="C187">
        <v>27.707000000000001</v>
      </c>
      <c r="D187">
        <v>400.47300000000001</v>
      </c>
      <c r="E187">
        <v>26.66</v>
      </c>
      <c r="F187">
        <v>2789</v>
      </c>
      <c r="G187">
        <v>16.600000000000001</v>
      </c>
      <c r="I187" s="103">
        <f t="shared" si="20"/>
        <v>131.08393557805226</v>
      </c>
      <c r="J187" s="104">
        <f t="shared" si="23"/>
        <v>27.396542535812923</v>
      </c>
      <c r="K187" s="76">
        <f t="shared" si="21"/>
        <v>274.91156573259178</v>
      </c>
      <c r="L187" s="76">
        <f t="shared" si="24"/>
        <v>206.20120140156297</v>
      </c>
      <c r="M187" s="103">
        <f t="shared" si="22"/>
        <v>10.570438963600751</v>
      </c>
      <c r="N187" s="103">
        <f t="shared" si="25"/>
        <v>330.32621761252346</v>
      </c>
    </row>
    <row r="188" spans="1:14">
      <c r="A188" s="102">
        <v>40413</v>
      </c>
      <c r="B188" t="s">
        <v>259</v>
      </c>
      <c r="C188">
        <v>27.873999999999999</v>
      </c>
      <c r="D188">
        <v>403.077</v>
      </c>
      <c r="E188">
        <v>26.59</v>
      </c>
      <c r="F188">
        <v>2792</v>
      </c>
      <c r="G188">
        <v>16.600000000000001</v>
      </c>
      <c r="I188" s="103">
        <f t="shared" si="20"/>
        <v>131.93643069624537</v>
      </c>
      <c r="J188" s="104">
        <f t="shared" si="23"/>
        <v>27.57471401551528</v>
      </c>
      <c r="K188" s="76">
        <f t="shared" si="21"/>
        <v>276.69943368672648</v>
      </c>
      <c r="L188" s="76">
        <f t="shared" si="24"/>
        <v>207.5422163534349</v>
      </c>
      <c r="M188" s="103">
        <f t="shared" si="22"/>
        <v>10.639183066941024</v>
      </c>
      <c r="N188" s="103">
        <f t="shared" si="25"/>
        <v>332.47447084190702</v>
      </c>
    </row>
    <row r="189" spans="1:14">
      <c r="A189" s="102">
        <v>40413</v>
      </c>
      <c r="B189" t="s">
        <v>260</v>
      </c>
      <c r="C189">
        <v>28.041</v>
      </c>
      <c r="D189">
        <v>402.70400000000001</v>
      </c>
      <c r="E189">
        <v>26.6</v>
      </c>
      <c r="F189">
        <v>2786</v>
      </c>
      <c r="G189">
        <v>16.600000000000001</v>
      </c>
      <c r="I189" s="103">
        <f t="shared" si="20"/>
        <v>131.81423775890792</v>
      </c>
      <c r="J189" s="104">
        <f t="shared" si="23"/>
        <v>27.549175691611755</v>
      </c>
      <c r="K189" s="76">
        <f t="shared" si="21"/>
        <v>276.44316848095002</v>
      </c>
      <c r="L189" s="76">
        <f t="shared" si="24"/>
        <v>207.35000111080691</v>
      </c>
      <c r="M189" s="103">
        <f t="shared" si="22"/>
        <v>10.629329586572034</v>
      </c>
      <c r="N189" s="103">
        <f t="shared" si="25"/>
        <v>332.16654958037606</v>
      </c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2013-11-10T21:10:36Z</dcterms:modified>
</cp:coreProperties>
</file>