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5" i="2"/>
  <c r="D13" i="2"/>
  <c r="J16" i="2"/>
  <c r="Q46" i="2"/>
  <c r="P21" i="2"/>
  <c r="Q21" i="2"/>
  <c r="R21" i="2"/>
  <c r="S21" i="2"/>
  <c r="B45" i="1"/>
  <c r="B34" i="1"/>
  <c r="B32" i="1"/>
  <c r="B33" i="1"/>
  <c r="B31" i="1"/>
  <c r="B40" i="1"/>
  <c r="B39" i="1"/>
  <c r="D16" i="2"/>
  <c r="D14" i="2"/>
  <c r="B38" i="1"/>
  <c r="B35" i="1"/>
  <c r="B36" i="1"/>
  <c r="B42" i="1"/>
  <c r="J15" i="2"/>
  <c r="B44" i="1"/>
  <c r="F15" i="2"/>
  <c r="F14" i="2"/>
  <c r="F13" i="2"/>
  <c r="H13" i="2"/>
  <c r="I125" i="2"/>
  <c r="I127" i="2"/>
  <c r="I129" i="2"/>
  <c r="I131" i="2"/>
  <c r="I133" i="2"/>
  <c r="I135" i="2"/>
  <c r="I137" i="2"/>
  <c r="I139" i="2"/>
  <c r="I141" i="2"/>
  <c r="I143" i="2"/>
  <c r="I145" i="2"/>
  <c r="I147" i="2"/>
  <c r="I149" i="2"/>
  <c r="I151" i="2"/>
  <c r="I152" i="2"/>
  <c r="I124" i="2"/>
  <c r="I128" i="2"/>
  <c r="I132" i="2"/>
  <c r="I136" i="2"/>
  <c r="I140" i="2"/>
  <c r="I144" i="2"/>
  <c r="I123" i="2"/>
  <c r="I155" i="2"/>
  <c r="I156" i="2"/>
  <c r="I163" i="2"/>
  <c r="I164" i="2"/>
  <c r="I171" i="2"/>
  <c r="I172" i="2"/>
  <c r="I179" i="2"/>
  <c r="I181" i="2"/>
  <c r="I183" i="2"/>
  <c r="I185" i="2"/>
  <c r="I138" i="2"/>
  <c r="I148" i="2"/>
  <c r="I154" i="2"/>
  <c r="I159" i="2"/>
  <c r="I165" i="2"/>
  <c r="I178" i="2"/>
  <c r="I134" i="2"/>
  <c r="I158" i="2"/>
  <c r="I170" i="2"/>
  <c r="I176" i="2"/>
  <c r="I177" i="2"/>
  <c r="I182" i="2"/>
  <c r="I47" i="2"/>
  <c r="I48" i="2"/>
  <c r="I55" i="2"/>
  <c r="I56" i="2"/>
  <c r="I63" i="2"/>
  <c r="I64" i="2"/>
  <c r="I71" i="2"/>
  <c r="I72" i="2"/>
  <c r="I79" i="2"/>
  <c r="I80" i="2"/>
  <c r="I130" i="2"/>
  <c r="I146" i="2"/>
  <c r="I153" i="2"/>
  <c r="I162" i="2"/>
  <c r="I168" i="2"/>
  <c r="I169" i="2"/>
  <c r="I174" i="2"/>
  <c r="I175" i="2"/>
  <c r="I184" i="2"/>
  <c r="I49" i="2"/>
  <c r="I50" i="2"/>
  <c r="I57" i="2"/>
  <c r="I58" i="2"/>
  <c r="I65" i="2"/>
  <c r="I66" i="2"/>
  <c r="I73" i="2"/>
  <c r="I74" i="2"/>
  <c r="I81" i="2"/>
  <c r="I82" i="2"/>
  <c r="I142" i="2"/>
  <c r="I160" i="2"/>
  <c r="I44" i="2"/>
  <c r="I51" i="2"/>
  <c r="I60" i="2"/>
  <c r="I67" i="2"/>
  <c r="I76" i="2"/>
  <c r="I83" i="2"/>
  <c r="I93" i="2"/>
  <c r="I94" i="2"/>
  <c r="I101" i="2"/>
  <c r="I102" i="2"/>
  <c r="I109" i="2"/>
  <c r="I110" i="2"/>
  <c r="I126" i="2"/>
  <c r="I161" i="2"/>
  <c r="I166" i="2"/>
  <c r="I46" i="2"/>
  <c r="I53" i="2"/>
  <c r="I62" i="2"/>
  <c r="I69" i="2"/>
  <c r="I78" i="2"/>
  <c r="I85" i="2"/>
  <c r="I88" i="2"/>
  <c r="I95" i="2"/>
  <c r="I96" i="2"/>
  <c r="I103" i="2"/>
  <c r="I104" i="2"/>
  <c r="I111" i="2"/>
  <c r="I112" i="2"/>
  <c r="I114" i="2"/>
  <c r="I116" i="2"/>
  <c r="I118" i="2"/>
  <c r="I150" i="2"/>
  <c r="I157" i="2"/>
  <c r="I167" i="2"/>
  <c r="I43" i="2"/>
  <c r="I52" i="2"/>
  <c r="I59" i="2"/>
  <c r="I68" i="2"/>
  <c r="I75" i="2"/>
  <c r="I84" i="2"/>
  <c r="I87" i="2"/>
  <c r="I89" i="2"/>
  <c r="I90" i="2"/>
  <c r="I97" i="2"/>
  <c r="I98" i="2"/>
  <c r="I105" i="2"/>
  <c r="I106" i="2"/>
  <c r="I173" i="2"/>
  <c r="I180" i="2"/>
  <c r="I45" i="2"/>
  <c r="I54" i="2"/>
  <c r="I61" i="2"/>
  <c r="I70" i="2"/>
  <c r="I77" i="2"/>
  <c r="I86" i="2"/>
  <c r="I91" i="2"/>
  <c r="I92" i="2"/>
  <c r="I99" i="2"/>
  <c r="I100" i="2"/>
  <c r="I115" i="2"/>
  <c r="I120" i="2"/>
  <c r="I38" i="2"/>
  <c r="I33" i="2"/>
  <c r="I113" i="2"/>
  <c r="I37" i="2"/>
  <c r="I41" i="2"/>
  <c r="I27" i="2"/>
  <c r="I28" i="2"/>
  <c r="I35" i="2"/>
  <c r="I36" i="2"/>
  <c r="I23" i="2"/>
  <c r="I32" i="2"/>
  <c r="I26" i="2"/>
  <c r="I107" i="2"/>
  <c r="I119" i="2"/>
  <c r="I122" i="2"/>
  <c r="I40" i="2"/>
  <c r="I42" i="2"/>
  <c r="I22" i="2"/>
  <c r="I29" i="2"/>
  <c r="I30" i="2"/>
  <c r="I21" i="2"/>
  <c r="H14" i="2"/>
  <c r="I108" i="2"/>
  <c r="I117" i="2"/>
  <c r="I121" i="2"/>
  <c r="I39" i="2"/>
  <c r="I24" i="2"/>
  <c r="I31" i="2"/>
  <c r="I25" i="2"/>
  <c r="I34" i="2"/>
  <c r="B43" i="1"/>
  <c r="B18" i="1"/>
  <c r="J117" i="2"/>
  <c r="K117" i="2"/>
  <c r="L117" i="2"/>
  <c r="M117" i="2"/>
  <c r="N117" i="2"/>
  <c r="J26" i="2"/>
  <c r="M26" i="2"/>
  <c r="N26" i="2"/>
  <c r="K26" i="2"/>
  <c r="L26" i="2"/>
  <c r="J120" i="2"/>
  <c r="K120" i="2"/>
  <c r="L120" i="2"/>
  <c r="M120" i="2"/>
  <c r="N120" i="2"/>
  <c r="J92" i="2"/>
  <c r="K92" i="2"/>
  <c r="L92" i="2"/>
  <c r="M92" i="2"/>
  <c r="N92" i="2"/>
  <c r="K98" i="2"/>
  <c r="L98" i="2"/>
  <c r="M98" i="2"/>
  <c r="N98" i="2"/>
  <c r="J98" i="2"/>
  <c r="J157" i="2"/>
  <c r="K157" i="2"/>
  <c r="L157" i="2"/>
  <c r="M157" i="2"/>
  <c r="N157" i="2"/>
  <c r="J103" i="2"/>
  <c r="M103" i="2"/>
  <c r="N103" i="2"/>
  <c r="K103" i="2"/>
  <c r="L103" i="2"/>
  <c r="J53" i="2"/>
  <c r="K53" i="2"/>
  <c r="L53" i="2"/>
  <c r="M53" i="2"/>
  <c r="N53" i="2"/>
  <c r="K76" i="2"/>
  <c r="L76" i="2"/>
  <c r="M76" i="2"/>
  <c r="N76" i="2"/>
  <c r="J76" i="2"/>
  <c r="J81" i="2"/>
  <c r="M81" i="2"/>
  <c r="N81" i="2"/>
  <c r="K81" i="2"/>
  <c r="L81" i="2"/>
  <c r="J65" i="2"/>
  <c r="M65" i="2"/>
  <c r="N65" i="2"/>
  <c r="K65" i="2"/>
  <c r="L65" i="2"/>
  <c r="J49" i="2"/>
  <c r="M49" i="2"/>
  <c r="N49" i="2"/>
  <c r="K49" i="2"/>
  <c r="L49" i="2"/>
  <c r="J169" i="2"/>
  <c r="K169" i="2"/>
  <c r="L169" i="2"/>
  <c r="M169" i="2"/>
  <c r="N169" i="2"/>
  <c r="K146" i="2"/>
  <c r="L146" i="2"/>
  <c r="J146" i="2"/>
  <c r="M146" i="2"/>
  <c r="N146" i="2"/>
  <c r="J72" i="2"/>
  <c r="K72" i="2"/>
  <c r="L72" i="2"/>
  <c r="M72" i="2"/>
  <c r="N72" i="2"/>
  <c r="J56" i="2"/>
  <c r="K56" i="2"/>
  <c r="L56" i="2"/>
  <c r="M56" i="2"/>
  <c r="N56" i="2"/>
  <c r="K182" i="2"/>
  <c r="L182" i="2"/>
  <c r="J182" i="2"/>
  <c r="M182" i="2"/>
  <c r="N182" i="2"/>
  <c r="J158" i="2"/>
  <c r="M158" i="2"/>
  <c r="N158" i="2"/>
  <c r="K158" i="2"/>
  <c r="L158" i="2"/>
  <c r="J159" i="2"/>
  <c r="K159" i="2"/>
  <c r="L159" i="2"/>
  <c r="M159" i="2"/>
  <c r="N159" i="2"/>
  <c r="M185" i="2"/>
  <c r="N185" i="2"/>
  <c r="J185" i="2"/>
  <c r="K185" i="2"/>
  <c r="L185" i="2"/>
  <c r="J172" i="2"/>
  <c r="K172" i="2"/>
  <c r="L172" i="2"/>
  <c r="M172" i="2"/>
  <c r="N172" i="2"/>
  <c r="K156" i="2"/>
  <c r="L156" i="2"/>
  <c r="J156" i="2"/>
  <c r="M156" i="2"/>
  <c r="N156" i="2"/>
  <c r="K140" i="2"/>
  <c r="L140" i="2"/>
  <c r="J140" i="2"/>
  <c r="M140" i="2"/>
  <c r="N140" i="2"/>
  <c r="K124" i="2"/>
  <c r="L124" i="2"/>
  <c r="J124" i="2"/>
  <c r="M124" i="2"/>
  <c r="N124" i="2"/>
  <c r="M147" i="2"/>
  <c r="N147" i="2"/>
  <c r="J147" i="2"/>
  <c r="K147" i="2"/>
  <c r="L147" i="2"/>
  <c r="M139" i="2"/>
  <c r="N139" i="2"/>
  <c r="J139" i="2"/>
  <c r="K139" i="2"/>
  <c r="L139" i="2"/>
  <c r="M131" i="2"/>
  <c r="N131" i="2"/>
  <c r="J131" i="2"/>
  <c r="K131" i="2"/>
  <c r="L131" i="2"/>
  <c r="B20" i="1"/>
  <c r="B21" i="1"/>
  <c r="B19" i="1"/>
  <c r="B22" i="1"/>
  <c r="K24" i="2"/>
  <c r="L24" i="2"/>
  <c r="M24" i="2"/>
  <c r="N24" i="2"/>
  <c r="J24" i="2"/>
  <c r="J108" i="2"/>
  <c r="K108" i="2"/>
  <c r="L108" i="2"/>
  <c r="M108" i="2"/>
  <c r="N108" i="2"/>
  <c r="J29" i="2"/>
  <c r="M29" i="2"/>
  <c r="N29" i="2"/>
  <c r="K29" i="2"/>
  <c r="L29" i="2"/>
  <c r="J122" i="2"/>
  <c r="M122" i="2"/>
  <c r="N122" i="2"/>
  <c r="K122" i="2"/>
  <c r="L122" i="2"/>
  <c r="K32" i="2"/>
  <c r="L32" i="2"/>
  <c r="M32" i="2"/>
  <c r="N32" i="2"/>
  <c r="J32" i="2"/>
  <c r="K28" i="2"/>
  <c r="L28" i="2"/>
  <c r="J28" i="2"/>
  <c r="M28" i="2"/>
  <c r="N28" i="2"/>
  <c r="J113" i="2"/>
  <c r="K113" i="2"/>
  <c r="L113" i="2"/>
  <c r="M113" i="2"/>
  <c r="N113" i="2"/>
  <c r="J115" i="2"/>
  <c r="K115" i="2"/>
  <c r="L115" i="2"/>
  <c r="M115" i="2"/>
  <c r="N115" i="2"/>
  <c r="J91" i="2"/>
  <c r="K91" i="2"/>
  <c r="L91" i="2"/>
  <c r="M91" i="2"/>
  <c r="N91" i="2"/>
  <c r="J61" i="2"/>
  <c r="K61" i="2"/>
  <c r="L61" i="2"/>
  <c r="M61" i="2"/>
  <c r="N61" i="2"/>
  <c r="J173" i="2"/>
  <c r="M173" i="2"/>
  <c r="N173" i="2"/>
  <c r="K173" i="2"/>
  <c r="L173" i="2"/>
  <c r="J97" i="2"/>
  <c r="M97" i="2"/>
  <c r="N97" i="2"/>
  <c r="K97" i="2"/>
  <c r="L97" i="2"/>
  <c r="K84" i="2"/>
  <c r="L84" i="2"/>
  <c r="M84" i="2"/>
  <c r="N84" i="2"/>
  <c r="J84" i="2"/>
  <c r="K52" i="2"/>
  <c r="L52" i="2"/>
  <c r="M52" i="2"/>
  <c r="N52" i="2"/>
  <c r="J52" i="2"/>
  <c r="J150" i="2"/>
  <c r="M150" i="2"/>
  <c r="N150" i="2"/>
  <c r="K150" i="2"/>
  <c r="L150" i="2"/>
  <c r="M112" i="2"/>
  <c r="N112" i="2"/>
  <c r="J112" i="2"/>
  <c r="K112" i="2"/>
  <c r="L112" i="2"/>
  <c r="M96" i="2"/>
  <c r="N96" i="2"/>
  <c r="J96" i="2"/>
  <c r="K96" i="2"/>
  <c r="L96" i="2"/>
  <c r="J78" i="2"/>
  <c r="K78" i="2"/>
  <c r="L78" i="2"/>
  <c r="M78" i="2"/>
  <c r="N78" i="2"/>
  <c r="J46" i="2"/>
  <c r="K46" i="2"/>
  <c r="L46" i="2"/>
  <c r="M46" i="2"/>
  <c r="N46" i="2"/>
  <c r="J110" i="2"/>
  <c r="K110" i="2"/>
  <c r="L110" i="2"/>
  <c r="M110" i="2"/>
  <c r="N110" i="2"/>
  <c r="J94" i="2"/>
  <c r="K94" i="2"/>
  <c r="L94" i="2"/>
  <c r="M94" i="2"/>
  <c r="N94" i="2"/>
  <c r="J67" i="2"/>
  <c r="M67" i="2"/>
  <c r="N67" i="2"/>
  <c r="K67" i="2"/>
  <c r="L67" i="2"/>
  <c r="K160" i="2"/>
  <c r="L160" i="2"/>
  <c r="J160" i="2"/>
  <c r="M160" i="2"/>
  <c r="N160" i="2"/>
  <c r="M74" i="2"/>
  <c r="N74" i="2"/>
  <c r="J74" i="2"/>
  <c r="K74" i="2"/>
  <c r="L74" i="2"/>
  <c r="M58" i="2"/>
  <c r="N58" i="2"/>
  <c r="J58" i="2"/>
  <c r="K58" i="2"/>
  <c r="L58" i="2"/>
  <c r="K184" i="2"/>
  <c r="L184" i="2"/>
  <c r="M184" i="2"/>
  <c r="N184" i="2"/>
  <c r="J184" i="2"/>
  <c r="K168" i="2"/>
  <c r="L168" i="2"/>
  <c r="M168" i="2"/>
  <c r="N168" i="2"/>
  <c r="J168" i="2"/>
  <c r="K130" i="2"/>
  <c r="L130" i="2"/>
  <c r="J130" i="2"/>
  <c r="M130" i="2"/>
  <c r="N130" i="2"/>
  <c r="J71" i="2"/>
  <c r="K71" i="2"/>
  <c r="L71" i="2"/>
  <c r="M71" i="2"/>
  <c r="N71" i="2"/>
  <c r="J55" i="2"/>
  <c r="K55" i="2"/>
  <c r="L55" i="2"/>
  <c r="M55" i="2"/>
  <c r="N55" i="2"/>
  <c r="J177" i="2"/>
  <c r="K177" i="2"/>
  <c r="L177" i="2"/>
  <c r="M177" i="2"/>
  <c r="N177" i="2"/>
  <c r="K134" i="2"/>
  <c r="L134" i="2"/>
  <c r="J134" i="2"/>
  <c r="M134" i="2"/>
  <c r="N134" i="2"/>
  <c r="M154" i="2"/>
  <c r="N154" i="2"/>
  <c r="J154" i="2"/>
  <c r="K154" i="2"/>
  <c r="L154" i="2"/>
  <c r="M183" i="2"/>
  <c r="N183" i="2"/>
  <c r="J183" i="2"/>
  <c r="K183" i="2"/>
  <c r="L183" i="2"/>
  <c r="J171" i="2"/>
  <c r="K171" i="2"/>
  <c r="L171" i="2"/>
  <c r="M171" i="2"/>
  <c r="N171" i="2"/>
  <c r="J155" i="2"/>
  <c r="M155" i="2"/>
  <c r="N155" i="2"/>
  <c r="K155" i="2"/>
  <c r="L155" i="2"/>
  <c r="K136" i="2"/>
  <c r="L136" i="2"/>
  <c r="J136" i="2"/>
  <c r="M136" i="2"/>
  <c r="N136" i="2"/>
  <c r="K152" i="2"/>
  <c r="L152" i="2"/>
  <c r="J152" i="2"/>
  <c r="M152" i="2"/>
  <c r="N152" i="2"/>
  <c r="M145" i="2"/>
  <c r="N145" i="2"/>
  <c r="J145" i="2"/>
  <c r="K145" i="2"/>
  <c r="L145" i="2"/>
  <c r="M137" i="2"/>
  <c r="N137" i="2"/>
  <c r="J137" i="2"/>
  <c r="K137" i="2"/>
  <c r="L137" i="2"/>
  <c r="M129" i="2"/>
  <c r="N129" i="2"/>
  <c r="J129" i="2"/>
  <c r="K129" i="2"/>
  <c r="L129" i="2"/>
  <c r="K30" i="2"/>
  <c r="L30" i="2"/>
  <c r="M30" i="2"/>
  <c r="N30" i="2"/>
  <c r="J30" i="2"/>
  <c r="J35" i="2"/>
  <c r="M35" i="2"/>
  <c r="N35" i="2"/>
  <c r="K35" i="2"/>
  <c r="L35" i="2"/>
  <c r="J70" i="2"/>
  <c r="K70" i="2"/>
  <c r="L70" i="2"/>
  <c r="M70" i="2"/>
  <c r="N70" i="2"/>
  <c r="J87" i="2"/>
  <c r="K87" i="2"/>
  <c r="L87" i="2"/>
  <c r="M87" i="2"/>
  <c r="N87" i="2"/>
  <c r="M114" i="2"/>
  <c r="N114" i="2"/>
  <c r="J114" i="2"/>
  <c r="K114" i="2"/>
  <c r="L114" i="2"/>
  <c r="K126" i="2"/>
  <c r="L126" i="2"/>
  <c r="J126" i="2"/>
  <c r="M126" i="2"/>
  <c r="N126" i="2"/>
  <c r="K44" i="2"/>
  <c r="L44" i="2"/>
  <c r="M44" i="2"/>
  <c r="N44" i="2"/>
  <c r="J44" i="2"/>
  <c r="J34" i="2"/>
  <c r="K34" i="2"/>
  <c r="L34" i="2"/>
  <c r="M34" i="2"/>
  <c r="N34" i="2"/>
  <c r="J39" i="2"/>
  <c r="K39" i="2"/>
  <c r="L39" i="2"/>
  <c r="M39" i="2"/>
  <c r="N39" i="2"/>
  <c r="J13" i="2"/>
  <c r="J14" i="2"/>
  <c r="M22" i="2"/>
  <c r="N22" i="2"/>
  <c r="K22" i="2"/>
  <c r="L22" i="2"/>
  <c r="J22" i="2"/>
  <c r="J119" i="2"/>
  <c r="K119" i="2"/>
  <c r="L119" i="2"/>
  <c r="M119" i="2"/>
  <c r="N119" i="2"/>
  <c r="J23" i="2"/>
  <c r="K23" i="2"/>
  <c r="L23" i="2"/>
  <c r="M23" i="2"/>
  <c r="N23" i="2"/>
  <c r="J27" i="2"/>
  <c r="M27" i="2"/>
  <c r="N27" i="2"/>
  <c r="K27" i="2"/>
  <c r="L27" i="2"/>
  <c r="J33" i="2"/>
  <c r="K33" i="2"/>
  <c r="L33" i="2"/>
  <c r="M33" i="2"/>
  <c r="N33" i="2"/>
  <c r="J100" i="2"/>
  <c r="K100" i="2"/>
  <c r="L100" i="2"/>
  <c r="M100" i="2"/>
  <c r="N100" i="2"/>
  <c r="J86" i="2"/>
  <c r="K86" i="2"/>
  <c r="L86" i="2"/>
  <c r="M86" i="2"/>
  <c r="N86" i="2"/>
  <c r="J54" i="2"/>
  <c r="K54" i="2"/>
  <c r="L54" i="2"/>
  <c r="M54" i="2"/>
  <c r="N54" i="2"/>
  <c r="K106" i="2"/>
  <c r="L106" i="2"/>
  <c r="M106" i="2"/>
  <c r="N106" i="2"/>
  <c r="J106" i="2"/>
  <c r="K90" i="2"/>
  <c r="L90" i="2"/>
  <c r="M90" i="2"/>
  <c r="N90" i="2"/>
  <c r="J90" i="2"/>
  <c r="J75" i="2"/>
  <c r="M75" i="2"/>
  <c r="N75" i="2"/>
  <c r="K75" i="2"/>
  <c r="L75" i="2"/>
  <c r="J43" i="2"/>
  <c r="M43" i="2"/>
  <c r="N43" i="2"/>
  <c r="K43" i="2"/>
  <c r="L43" i="2"/>
  <c r="M118" i="2"/>
  <c r="N118" i="2"/>
  <c r="J118" i="2"/>
  <c r="K118" i="2"/>
  <c r="L118" i="2"/>
  <c r="J111" i="2"/>
  <c r="M111" i="2"/>
  <c r="N111" i="2"/>
  <c r="K111" i="2"/>
  <c r="L111" i="2"/>
  <c r="J95" i="2"/>
  <c r="M95" i="2"/>
  <c r="N95" i="2"/>
  <c r="K95" i="2"/>
  <c r="L95" i="2"/>
  <c r="J69" i="2"/>
  <c r="K69" i="2"/>
  <c r="L69" i="2"/>
  <c r="M69" i="2"/>
  <c r="N69" i="2"/>
  <c r="M166" i="2"/>
  <c r="N166" i="2"/>
  <c r="J166" i="2"/>
  <c r="K166" i="2"/>
  <c r="L166" i="2"/>
  <c r="J109" i="2"/>
  <c r="K109" i="2"/>
  <c r="L109" i="2"/>
  <c r="M109" i="2"/>
  <c r="N109" i="2"/>
  <c r="J93" i="2"/>
  <c r="K93" i="2"/>
  <c r="L93" i="2"/>
  <c r="M93" i="2"/>
  <c r="N93" i="2"/>
  <c r="K60" i="2"/>
  <c r="L60" i="2"/>
  <c r="M60" i="2"/>
  <c r="N60" i="2"/>
  <c r="J60" i="2"/>
  <c r="K142" i="2"/>
  <c r="L142" i="2"/>
  <c r="J142" i="2"/>
  <c r="M142" i="2"/>
  <c r="N142" i="2"/>
  <c r="J73" i="2"/>
  <c r="M73" i="2"/>
  <c r="N73" i="2"/>
  <c r="K73" i="2"/>
  <c r="L73" i="2"/>
  <c r="J57" i="2"/>
  <c r="M57" i="2"/>
  <c r="N57" i="2"/>
  <c r="K57" i="2"/>
  <c r="L57" i="2"/>
  <c r="J175" i="2"/>
  <c r="M175" i="2"/>
  <c r="N175" i="2"/>
  <c r="K175" i="2"/>
  <c r="L175" i="2"/>
  <c r="J162" i="2"/>
  <c r="M162" i="2"/>
  <c r="N162" i="2"/>
  <c r="K162" i="2"/>
  <c r="L162" i="2"/>
  <c r="J80" i="2"/>
  <c r="K80" i="2"/>
  <c r="L80" i="2"/>
  <c r="M80" i="2"/>
  <c r="N80" i="2"/>
  <c r="J64" i="2"/>
  <c r="K64" i="2"/>
  <c r="L64" i="2"/>
  <c r="M64" i="2"/>
  <c r="N64" i="2"/>
  <c r="J48" i="2"/>
  <c r="K48" i="2"/>
  <c r="L48" i="2"/>
  <c r="M48" i="2"/>
  <c r="N48" i="2"/>
  <c r="K176" i="2"/>
  <c r="L176" i="2"/>
  <c r="J176" i="2"/>
  <c r="M176" i="2"/>
  <c r="N176" i="2"/>
  <c r="J178" i="2"/>
  <c r="K178" i="2"/>
  <c r="L178" i="2"/>
  <c r="M178" i="2"/>
  <c r="N178" i="2"/>
  <c r="K148" i="2"/>
  <c r="L148" i="2"/>
  <c r="J148" i="2"/>
  <c r="M148" i="2"/>
  <c r="N148" i="2"/>
  <c r="M181" i="2"/>
  <c r="N181" i="2"/>
  <c r="J181" i="2"/>
  <c r="K181" i="2"/>
  <c r="L181" i="2"/>
  <c r="J164" i="2"/>
  <c r="K164" i="2"/>
  <c r="L164" i="2"/>
  <c r="M164" i="2"/>
  <c r="N164" i="2"/>
  <c r="J123" i="2"/>
  <c r="M123" i="2"/>
  <c r="N123" i="2"/>
  <c r="K123" i="2"/>
  <c r="L123" i="2"/>
  <c r="K132" i="2"/>
  <c r="L132" i="2"/>
  <c r="J132" i="2"/>
  <c r="M132" i="2"/>
  <c r="N132" i="2"/>
  <c r="J151" i="2"/>
  <c r="K151" i="2"/>
  <c r="L151" i="2"/>
  <c r="M151" i="2"/>
  <c r="N151" i="2"/>
  <c r="M143" i="2"/>
  <c r="N143" i="2"/>
  <c r="J143" i="2"/>
  <c r="K143" i="2"/>
  <c r="L143" i="2"/>
  <c r="M135" i="2"/>
  <c r="N135" i="2"/>
  <c r="J135" i="2"/>
  <c r="K135" i="2"/>
  <c r="L135" i="2"/>
  <c r="M127" i="2"/>
  <c r="N127" i="2"/>
  <c r="J127" i="2"/>
  <c r="K127" i="2"/>
  <c r="L127" i="2"/>
  <c r="J31" i="2"/>
  <c r="K31" i="2"/>
  <c r="L31" i="2"/>
  <c r="M31" i="2"/>
  <c r="N31" i="2"/>
  <c r="J40" i="2"/>
  <c r="M40" i="2"/>
  <c r="N40" i="2"/>
  <c r="K40" i="2"/>
  <c r="L40" i="2"/>
  <c r="J37" i="2"/>
  <c r="M37" i="2"/>
  <c r="N37" i="2"/>
  <c r="K37" i="2"/>
  <c r="L37" i="2"/>
  <c r="K180" i="2"/>
  <c r="L180" i="2"/>
  <c r="J180" i="2"/>
  <c r="M180" i="2"/>
  <c r="N180" i="2"/>
  <c r="J59" i="2"/>
  <c r="M59" i="2"/>
  <c r="N59" i="2"/>
  <c r="K59" i="2"/>
  <c r="L59" i="2"/>
  <c r="J85" i="2"/>
  <c r="K85" i="2"/>
  <c r="L85" i="2"/>
  <c r="M85" i="2"/>
  <c r="N85" i="2"/>
  <c r="J101" i="2"/>
  <c r="K101" i="2"/>
  <c r="L101" i="2"/>
  <c r="M101" i="2"/>
  <c r="N101" i="2"/>
  <c r="J25" i="2"/>
  <c r="K25" i="2"/>
  <c r="L25" i="2"/>
  <c r="M25" i="2"/>
  <c r="N25" i="2"/>
  <c r="J121" i="2"/>
  <c r="K121" i="2"/>
  <c r="L121" i="2"/>
  <c r="M121" i="2"/>
  <c r="N121" i="2"/>
  <c r="M21" i="2"/>
  <c r="N21" i="2"/>
  <c r="K21" i="2"/>
  <c r="L21" i="2"/>
  <c r="J21" i="2"/>
  <c r="J42" i="2"/>
  <c r="M42" i="2"/>
  <c r="N42" i="2"/>
  <c r="K42" i="2"/>
  <c r="L42" i="2"/>
  <c r="J107" i="2"/>
  <c r="K107" i="2"/>
  <c r="L107" i="2"/>
  <c r="M107" i="2"/>
  <c r="N107" i="2"/>
  <c r="M36" i="2"/>
  <c r="N36" i="2"/>
  <c r="K36" i="2"/>
  <c r="L36" i="2"/>
  <c r="J36" i="2"/>
  <c r="M41" i="2"/>
  <c r="N41" i="2"/>
  <c r="J41" i="2"/>
  <c r="K41" i="2"/>
  <c r="L41" i="2"/>
  <c r="J38" i="2"/>
  <c r="K38" i="2"/>
  <c r="L38" i="2"/>
  <c r="M38" i="2"/>
  <c r="N38" i="2"/>
  <c r="J99" i="2"/>
  <c r="K99" i="2"/>
  <c r="L99" i="2"/>
  <c r="M99" i="2"/>
  <c r="N99" i="2"/>
  <c r="J77" i="2"/>
  <c r="K77" i="2"/>
  <c r="L77" i="2"/>
  <c r="M77" i="2"/>
  <c r="N77" i="2"/>
  <c r="J45" i="2"/>
  <c r="K45" i="2"/>
  <c r="L45" i="2"/>
  <c r="M45" i="2"/>
  <c r="N45" i="2"/>
  <c r="J105" i="2"/>
  <c r="M105" i="2"/>
  <c r="N105" i="2"/>
  <c r="K105" i="2"/>
  <c r="L105" i="2"/>
  <c r="J89" i="2"/>
  <c r="M89" i="2"/>
  <c r="N89" i="2"/>
  <c r="K89" i="2"/>
  <c r="L89" i="2"/>
  <c r="K68" i="2"/>
  <c r="L68" i="2"/>
  <c r="M68" i="2"/>
  <c r="N68" i="2"/>
  <c r="J68" i="2"/>
  <c r="J167" i="2"/>
  <c r="K167" i="2"/>
  <c r="L167" i="2"/>
  <c r="M167" i="2"/>
  <c r="N167" i="2"/>
  <c r="M116" i="2"/>
  <c r="N116" i="2"/>
  <c r="J116" i="2"/>
  <c r="K116" i="2"/>
  <c r="L116" i="2"/>
  <c r="M104" i="2"/>
  <c r="N104" i="2"/>
  <c r="J104" i="2"/>
  <c r="K104" i="2"/>
  <c r="L104" i="2"/>
  <c r="M88" i="2"/>
  <c r="N88" i="2"/>
  <c r="J88" i="2"/>
  <c r="K88" i="2"/>
  <c r="L88" i="2"/>
  <c r="J62" i="2"/>
  <c r="K62" i="2"/>
  <c r="L62" i="2"/>
  <c r="M62" i="2"/>
  <c r="N62" i="2"/>
  <c r="J161" i="2"/>
  <c r="K161" i="2"/>
  <c r="L161" i="2"/>
  <c r="M161" i="2"/>
  <c r="N161" i="2"/>
  <c r="J102" i="2"/>
  <c r="K102" i="2"/>
  <c r="L102" i="2"/>
  <c r="M102" i="2"/>
  <c r="N102" i="2"/>
  <c r="J83" i="2"/>
  <c r="M83" i="2"/>
  <c r="N83" i="2"/>
  <c r="K83" i="2"/>
  <c r="L83" i="2"/>
  <c r="J51" i="2"/>
  <c r="M51" i="2"/>
  <c r="N51" i="2"/>
  <c r="K51" i="2"/>
  <c r="L51" i="2"/>
  <c r="M82" i="2"/>
  <c r="N82" i="2"/>
  <c r="J82" i="2"/>
  <c r="K82" i="2"/>
  <c r="L82" i="2"/>
  <c r="M66" i="2"/>
  <c r="N66" i="2"/>
  <c r="J66" i="2"/>
  <c r="K66" i="2"/>
  <c r="L66" i="2"/>
  <c r="M50" i="2"/>
  <c r="N50" i="2"/>
  <c r="J50" i="2"/>
  <c r="K50" i="2"/>
  <c r="L50" i="2"/>
  <c r="M174" i="2"/>
  <c r="N174" i="2"/>
  <c r="K174" i="2"/>
  <c r="L174" i="2"/>
  <c r="J174" i="2"/>
  <c r="J153" i="2"/>
  <c r="M153" i="2"/>
  <c r="N153" i="2"/>
  <c r="K153" i="2"/>
  <c r="L153" i="2"/>
  <c r="J79" i="2"/>
  <c r="K79" i="2"/>
  <c r="L79" i="2"/>
  <c r="M79" i="2"/>
  <c r="N79" i="2"/>
  <c r="J63" i="2"/>
  <c r="K63" i="2"/>
  <c r="L63" i="2"/>
  <c r="M63" i="2"/>
  <c r="N63" i="2"/>
  <c r="J47" i="2"/>
  <c r="K47" i="2"/>
  <c r="L47" i="2"/>
  <c r="M47" i="2"/>
  <c r="N47" i="2"/>
  <c r="J170" i="2"/>
  <c r="K170" i="2"/>
  <c r="L170" i="2"/>
  <c r="M170" i="2"/>
  <c r="N170" i="2"/>
  <c r="J165" i="2"/>
  <c r="M165" i="2"/>
  <c r="N165" i="2"/>
  <c r="K165" i="2"/>
  <c r="L165" i="2"/>
  <c r="K138" i="2"/>
  <c r="L138" i="2"/>
  <c r="J138" i="2"/>
  <c r="M138" i="2"/>
  <c r="N138" i="2"/>
  <c r="M179" i="2"/>
  <c r="N179" i="2"/>
  <c r="K179" i="2"/>
  <c r="L179" i="2"/>
  <c r="J179" i="2"/>
  <c r="J163" i="2"/>
  <c r="M163" i="2"/>
  <c r="N163" i="2"/>
  <c r="K163" i="2"/>
  <c r="L163" i="2"/>
  <c r="K144" i="2"/>
  <c r="L144" i="2"/>
  <c r="J144" i="2"/>
  <c r="M144" i="2"/>
  <c r="N144" i="2"/>
  <c r="K128" i="2"/>
  <c r="L128" i="2"/>
  <c r="J128" i="2"/>
  <c r="M128" i="2"/>
  <c r="N128" i="2"/>
  <c r="M149" i="2"/>
  <c r="N149" i="2"/>
  <c r="J149" i="2"/>
  <c r="K149" i="2"/>
  <c r="L149" i="2"/>
  <c r="M141" i="2"/>
  <c r="N141" i="2"/>
  <c r="J141" i="2"/>
  <c r="K141" i="2"/>
  <c r="L141" i="2"/>
  <c r="M133" i="2"/>
  <c r="N133" i="2"/>
  <c r="J133" i="2"/>
  <c r="K133" i="2"/>
  <c r="L133" i="2"/>
  <c r="M125" i="2"/>
  <c r="N125" i="2"/>
  <c r="J125" i="2"/>
  <c r="K125" i="2"/>
  <c r="L125" i="2"/>
  <c r="B24" i="1"/>
  <c r="B23" i="1"/>
</calcChain>
</file>

<file path=xl/sharedStrings.xml><?xml version="1.0" encoding="utf-8"?>
<sst xmlns="http://schemas.openxmlformats.org/spreadsheetml/2006/main" count="287" uniqueCount="260">
  <si>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</si>
  <si>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</si>
  <si>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</si>
  <si>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</si>
  <si>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</si>
  <si>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</si>
  <si>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</si>
  <si>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</si>
  <si>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</si>
  <si>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</si>
  <si>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</si>
  <si>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</si>
  <si>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</si>
  <si>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</si>
  <si>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</si>
  <si>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</si>
  <si>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</si>
  <si>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</si>
  <si>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</si>
  <si>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</si>
  <si>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</si>
  <si>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</si>
  <si>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</si>
  <si>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</si>
  <si>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</si>
  <si>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</si>
  <si>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</si>
  <si>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</si>
  <si>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</si>
  <si>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</si>
  <si>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</si>
  <si>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</si>
  <si>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</si>
  <si>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</si>
  <si>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</si>
  <si>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</si>
  <si>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</si>
  <si>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</si>
  <si>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</si>
  <si>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</si>
  <si>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</si>
  <si>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</si>
  <si>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</si>
  <si>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</si>
  <si>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</si>
  <si>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</si>
  <si>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</si>
  <si>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</si>
  <si>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</si>
  <si>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</si>
  <si>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</si>
  <si>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</si>
  <si>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</si>
  <si>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</si>
  <si>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</si>
  <si>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</si>
  <si>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</si>
  <si>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</si>
  <si>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</si>
  <si>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</si>
  <si>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</si>
  <si>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</si>
  <si>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</si>
  <si>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</si>
  <si>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</si>
  <si>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</si>
  <si>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</si>
  <si>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</si>
  <si>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</si>
  <si>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</si>
  <si>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</si>
  <si>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</si>
  <si>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</si>
  <si>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</si>
  <si>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</si>
  <si>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</si>
  <si>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</si>
  <si>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</si>
  <si>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</si>
  <si>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</si>
  <si>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</si>
  <si>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</si>
  <si>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</si>
  <si>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</si>
  <si>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</si>
  <si>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</si>
  <si>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</si>
  <si>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</si>
  <si>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</si>
  <si>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</si>
  <si>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</si>
  <si>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</si>
  <si>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>mg Chla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</si>
  <si>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a]</t>
    </r>
  </si>
  <si>
    <t xml:space="preserve">   12:25:26</t>
  </si>
  <si>
    <t xml:space="preserve">   12:25:37</t>
  </si>
  <si>
    <t xml:space="preserve">   12:25:47</t>
  </si>
  <si>
    <t xml:space="preserve">   12:25:57</t>
  </si>
  <si>
    <t xml:space="preserve">   12:26:07</t>
  </si>
  <si>
    <t xml:space="preserve">   12:26:17</t>
  </si>
  <si>
    <t xml:space="preserve">   12:26:27</t>
  </si>
  <si>
    <t xml:space="preserve">   12:26:37</t>
  </si>
  <si>
    <t xml:space="preserve">   12:26:47</t>
  </si>
  <si>
    <t xml:space="preserve">   12:26:58</t>
  </si>
  <si>
    <t xml:space="preserve">   12:27:08</t>
  </si>
  <si>
    <t xml:space="preserve">   12:27:18</t>
  </si>
  <si>
    <t xml:space="preserve">   12:27:28</t>
  </si>
  <si>
    <t xml:space="preserve">   12:27:38</t>
  </si>
  <si>
    <t xml:space="preserve">   12:27:48</t>
  </si>
  <si>
    <t xml:space="preserve">   12:27:58</t>
  </si>
  <si>
    <t xml:space="preserve">   12:28:08</t>
  </si>
  <si>
    <t xml:space="preserve">   12:28:18</t>
  </si>
  <si>
    <t xml:space="preserve">   12:28:28</t>
  </si>
  <si>
    <t xml:space="preserve">   12:28:38</t>
  </si>
  <si>
    <t xml:space="preserve">   12:28:48</t>
  </si>
  <si>
    <t xml:space="preserve">   12:28:58</t>
  </si>
  <si>
    <t xml:space="preserve">   12:29:08</t>
  </si>
  <si>
    <t xml:space="preserve">   12:29:18</t>
  </si>
  <si>
    <t xml:space="preserve">   12:29:28</t>
  </si>
  <si>
    <t xml:space="preserve">   12:29:38</t>
  </si>
  <si>
    <t xml:space="preserve">   12:29:48</t>
  </si>
  <si>
    <t xml:space="preserve">   12:29:58</t>
  </si>
  <si>
    <t xml:space="preserve">   12:30:08</t>
  </si>
  <si>
    <t xml:space="preserve">   12:30:18</t>
  </si>
  <si>
    <t xml:space="preserve">   12:30:28</t>
  </si>
  <si>
    <t xml:space="preserve">   12:30:38</t>
  </si>
  <si>
    <t xml:space="preserve">   12:30:48</t>
  </si>
  <si>
    <t xml:space="preserve">   12:30:58</t>
  </si>
  <si>
    <t xml:space="preserve">   12:31:08</t>
  </si>
  <si>
    <t xml:space="preserve">   12:31:18</t>
  </si>
  <si>
    <t xml:space="preserve">   12:31:28</t>
  </si>
  <si>
    <t xml:space="preserve">   12:31:38</t>
  </si>
  <si>
    <t xml:space="preserve">   12:31:48</t>
  </si>
  <si>
    <t xml:space="preserve">   12:31:58</t>
  </si>
  <si>
    <t xml:space="preserve">   12:32:08</t>
  </si>
  <si>
    <t xml:space="preserve">   12:32:18</t>
  </si>
  <si>
    <t xml:space="preserve">   12:32:28</t>
  </si>
  <si>
    <t xml:space="preserve">   12:32:38</t>
  </si>
  <si>
    <t xml:space="preserve">   12:32:48</t>
  </si>
  <si>
    <t xml:space="preserve">   12:32:58</t>
  </si>
  <si>
    <t xml:space="preserve">   12:33:08</t>
  </si>
  <si>
    <t xml:space="preserve">   12:33:18</t>
  </si>
  <si>
    <t xml:space="preserve">   12:33:28</t>
  </si>
  <si>
    <t xml:space="preserve">   12:33:38</t>
  </si>
  <si>
    <t xml:space="preserve">   12:33:48</t>
  </si>
  <si>
    <t xml:space="preserve">   12:33:58</t>
  </si>
  <si>
    <t xml:space="preserve">   12:34:08</t>
  </si>
  <si>
    <t xml:space="preserve">   12:34:17</t>
  </si>
  <si>
    <t xml:space="preserve">   12:34:27</t>
  </si>
  <si>
    <t xml:space="preserve">   12:34:37</t>
  </si>
  <si>
    <t xml:space="preserve">   12:34:47</t>
  </si>
  <si>
    <t xml:space="preserve">   12:34:57</t>
  </si>
  <si>
    <t xml:space="preserve">   12:35:07</t>
  </si>
  <si>
    <t xml:space="preserve">   12:35:17</t>
  </si>
  <si>
    <t xml:space="preserve">   12:35:27</t>
  </si>
  <si>
    <t xml:space="preserve">   12:35:37</t>
  </si>
  <si>
    <t xml:space="preserve">   12:35:47</t>
  </si>
  <si>
    <t xml:space="preserve">   12:35:57</t>
  </si>
  <si>
    <t xml:space="preserve">   12:36:07</t>
  </si>
  <si>
    <t xml:space="preserve">   12:36:17</t>
  </si>
  <si>
    <t xml:space="preserve">   12:36:27</t>
  </si>
  <si>
    <t xml:space="preserve">   12:36:37</t>
  </si>
  <si>
    <t xml:space="preserve">   12:36:47</t>
  </si>
  <si>
    <t xml:space="preserve">   12:36:57</t>
  </si>
  <si>
    <t xml:space="preserve">   12:37:07</t>
  </si>
  <si>
    <t xml:space="preserve">   12:37:17</t>
  </si>
  <si>
    <t xml:space="preserve">   12:37:27</t>
  </si>
  <si>
    <t xml:space="preserve">   12:37:37</t>
  </si>
  <si>
    <t xml:space="preserve">   12:37:47</t>
  </si>
  <si>
    <t xml:space="preserve">   12:37:57</t>
  </si>
  <si>
    <t xml:space="preserve">   12:38:07</t>
  </si>
  <si>
    <t xml:space="preserve">   12:38:17</t>
  </si>
  <si>
    <t xml:space="preserve">   12:38:28</t>
  </si>
  <si>
    <t xml:space="preserve">   12:38:38</t>
  </si>
  <si>
    <t xml:space="preserve">   12:38:48</t>
  </si>
  <si>
    <t xml:space="preserve">   12:38:58</t>
  </si>
  <si>
    <t xml:space="preserve">   12:39:08</t>
  </si>
  <si>
    <t xml:space="preserve">   12:39:18</t>
  </si>
  <si>
    <t xml:space="preserve">   12:39:28</t>
  </si>
  <si>
    <t xml:space="preserve">   12:39:38</t>
  </si>
  <si>
    <t xml:space="preserve">   12:39:48</t>
  </si>
  <si>
    <t xml:space="preserve">   12:39:58</t>
  </si>
  <si>
    <t xml:space="preserve">   12:40:08</t>
  </si>
  <si>
    <t xml:space="preserve">   12:40:18</t>
  </si>
  <si>
    <t xml:space="preserve">   12:40:28</t>
  </si>
  <si>
    <t xml:space="preserve">   12:40:38</t>
  </si>
  <si>
    <t xml:space="preserve">   12:40:48</t>
  </si>
  <si>
    <t xml:space="preserve">   12:40:58</t>
  </si>
  <si>
    <t xml:space="preserve">   12:41:08</t>
  </si>
  <si>
    <t xml:space="preserve">   12:41:18</t>
  </si>
  <si>
    <t xml:space="preserve">   12:41:28</t>
  </si>
  <si>
    <t xml:space="preserve">   12:41:38</t>
  </si>
  <si>
    <t xml:space="preserve">   12:41:48</t>
  </si>
  <si>
    <t xml:space="preserve">   12:41:58</t>
  </si>
  <si>
    <t xml:space="preserve">   12:42:08</t>
  </si>
  <si>
    <t xml:space="preserve">   12:42:18</t>
  </si>
  <si>
    <t xml:space="preserve">   12:42:28</t>
  </si>
  <si>
    <t xml:space="preserve">   12:42:38</t>
  </si>
  <si>
    <t xml:space="preserve">   12:42:48</t>
  </si>
  <si>
    <t xml:space="preserve">   12:42:58</t>
  </si>
  <si>
    <t xml:space="preserve">   12:43:08</t>
  </si>
  <si>
    <t xml:space="preserve">   12:43:18</t>
  </si>
  <si>
    <t xml:space="preserve">   12:43:28</t>
  </si>
  <si>
    <t xml:space="preserve">   12:43:38</t>
  </si>
  <si>
    <t xml:space="preserve">   12:43:48</t>
  </si>
  <si>
    <t xml:space="preserve">   12:43:58</t>
  </si>
  <si>
    <t xml:space="preserve">   12:44:08</t>
  </si>
  <si>
    <t xml:space="preserve">   12:44:18</t>
  </si>
  <si>
    <t xml:space="preserve">   12:44:28</t>
  </si>
  <si>
    <t xml:space="preserve">   12:44:38</t>
  </si>
  <si>
    <t xml:space="preserve">   12:44:48</t>
  </si>
  <si>
    <t xml:space="preserve">   12:44:58</t>
  </si>
  <si>
    <t xml:space="preserve">   12:45:08</t>
  </si>
  <si>
    <t xml:space="preserve">   12:45:18</t>
  </si>
  <si>
    <t xml:space="preserve">   12:45:28</t>
  </si>
  <si>
    <t xml:space="preserve">   12:45:38</t>
  </si>
  <si>
    <t xml:space="preserve">   12:45:47</t>
  </si>
  <si>
    <t xml:space="preserve">   12:45:57</t>
  </si>
  <si>
    <t xml:space="preserve">   12:46:07</t>
  </si>
  <si>
    <t xml:space="preserve">   12:46:17</t>
  </si>
  <si>
    <t xml:space="preserve">   12:46:27</t>
  </si>
  <si>
    <t xml:space="preserve">   12:46:37</t>
  </si>
  <si>
    <t xml:space="preserve">   12:46:47</t>
  </si>
  <si>
    <t xml:space="preserve">   12:46:57</t>
  </si>
  <si>
    <t xml:space="preserve">   12:47:07</t>
  </si>
  <si>
    <t xml:space="preserve">   12:47:17</t>
  </si>
  <si>
    <t xml:space="preserve">   12:47:27</t>
  </si>
  <si>
    <t xml:space="preserve">   12:47:37</t>
  </si>
  <si>
    <t xml:space="preserve">   12:47:47</t>
  </si>
  <si>
    <t xml:space="preserve">   12:47:57</t>
  </si>
  <si>
    <t xml:space="preserve">   12:48:07</t>
  </si>
  <si>
    <t xml:space="preserve">   12:48:17</t>
  </si>
  <si>
    <t xml:space="preserve">   12:48:27</t>
  </si>
  <si>
    <t xml:space="preserve">   12:48:37</t>
  </si>
  <si>
    <t xml:space="preserve">   12:48:47</t>
  </si>
  <si>
    <t xml:space="preserve">   12:48:57</t>
  </si>
  <si>
    <t xml:space="preserve">   12:49:07</t>
  </si>
  <si>
    <t xml:space="preserve">   12:49:17</t>
  </si>
  <si>
    <t xml:space="preserve">   12:49:28</t>
  </si>
  <si>
    <t xml:space="preserve">   12:49:37</t>
  </si>
  <si>
    <t xml:space="preserve">   12:49:47</t>
  </si>
  <si>
    <t xml:space="preserve">   12:49:58</t>
  </si>
  <si>
    <t xml:space="preserve">   12:50:08</t>
  </si>
  <si>
    <t xml:space="preserve">   12:50:18</t>
  </si>
  <si>
    <t xml:space="preserve">   12:50:28</t>
  </si>
  <si>
    <t xml:space="preserve">   12:50:38</t>
  </si>
  <si>
    <t xml:space="preserve">   12:50:48</t>
  </si>
  <si>
    <t xml:space="preserve">   12:50:58</t>
  </si>
  <si>
    <t xml:space="preserve">   12:51:08</t>
  </si>
  <si>
    <t xml:space="preserve">   12:51:18</t>
  </si>
  <si>
    <t xml:space="preserve">   12:51:28</t>
  </si>
  <si>
    <t xml:space="preserve">   12:51:38</t>
  </si>
  <si>
    <t xml:space="preserve">   12:51:48</t>
  </si>
  <si>
    <t xml:space="preserve">   12:51:58</t>
  </si>
  <si>
    <t xml:space="preserve">   12:52:08</t>
  </si>
  <si>
    <t xml:space="preserve">   12:52:18</t>
  </si>
  <si>
    <t xml:space="preserve">   12:52:28</t>
  </si>
  <si>
    <t xml:space="preserve">   12:52:38</t>
  </si>
  <si>
    <t xml:space="preserve">   12:52:48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</si>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</sst>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172" fontId="1" fillId="0" borderId="19" xfId="0" applyNumberFormat="1" applyFont="1" applyFill="1" applyBorder="1" applyAlignment="1">
      <alignment horizontal="right" wrapText="1"/>
    </xf>
    <xf numFmtId="0" fontId="1" fillId="0" borderId="20" xfId="0" applyFont="1" applyFill="1" applyBorder="1" applyAlignment="1">
      <alignment wrapText="1"/>
    </xf>
    <xf numFmtId="0" fontId="1" fillId="0" borderId="21" xfId="0" applyFont="1" applyFill="1" applyBorder="1"/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19" xfId="0" applyFill="1" applyBorder="1" applyAlignment="1">
      <alignment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0" fillId="0" borderId="21" xfId="0" applyBorder="1"/>
    <xf numFmtId="0" fontId="4" fillId="0" borderId="22" xfId="0" applyFont="1" applyFill="1" applyBorder="1" applyAlignment="1">
      <alignment horizontal="center" wrapText="1"/>
    </xf>
    <xf numFmtId="0" fontId="4" fillId="0" borderId="23" xfId="0" applyFont="1" applyFill="1" applyBorder="1" applyAlignment="1">
      <alignment horizontal="center" wrapText="1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0654617357994"/>
                  <c:y val="-0.193029657059756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values'!$N$52:$N$142</c:f>
              <c:numCache>
                <c:formatCode>0.00</c:formatCode>
                <c:ptCount val="91"/>
                <c:pt idx="0">
                  <c:v>258.2955575318773</c:v>
                </c:pt>
                <c:pt idx="1">
                  <c:v>259.4210632259218</c:v>
                </c:pt>
                <c:pt idx="2">
                  <c:v>259.8728224202174</c:v>
                </c:pt>
                <c:pt idx="3">
                  <c:v>260.7790226931906</c:v>
                </c:pt>
                <c:pt idx="4">
                  <c:v>261.6888145182695</c:v>
                </c:pt>
                <c:pt idx="5">
                  <c:v>259.4210632259218</c:v>
                </c:pt>
                <c:pt idx="6">
                  <c:v>260.7790226931906</c:v>
                </c:pt>
                <c:pt idx="7">
                  <c:v>262.3735267370186</c:v>
                </c:pt>
                <c:pt idx="8">
                  <c:v>260.5521366545612</c:v>
                </c:pt>
                <c:pt idx="9">
                  <c:v>260.3254747924428</c:v>
                </c:pt>
                <c:pt idx="10">
                  <c:v>261.0061332032682</c:v>
                </c:pt>
                <c:pt idx="11">
                  <c:v>262.1450631794993</c:v>
                </c:pt>
                <c:pt idx="12">
                  <c:v>262.3735267370186</c:v>
                </c:pt>
                <c:pt idx="13">
                  <c:v>261.916825872459</c:v>
                </c:pt>
                <c:pt idx="14">
                  <c:v>264.7397967704004</c:v>
                </c:pt>
                <c:pt idx="15">
                  <c:v>263.3591635898954</c:v>
                </c:pt>
                <c:pt idx="16">
                  <c:v>263.3591635898954</c:v>
                </c:pt>
                <c:pt idx="17">
                  <c:v>263.3591635898954</c:v>
                </c:pt>
                <c:pt idx="18">
                  <c:v>262.9007748265447</c:v>
                </c:pt>
                <c:pt idx="19">
                  <c:v>263.8184619013418</c:v>
                </c:pt>
                <c:pt idx="20">
                  <c:v>263.5886989023614</c:v>
                </c:pt>
                <c:pt idx="21">
                  <c:v>261.0762675344627</c:v>
                </c:pt>
                <c:pt idx="22">
                  <c:v>263.8184619013418</c:v>
                </c:pt>
                <c:pt idx="23">
                  <c:v>264.970702711933</c:v>
                </c:pt>
                <c:pt idx="24">
                  <c:v>264.970702711933</c:v>
                </c:pt>
                <c:pt idx="25">
                  <c:v>267.292434394296</c:v>
                </c:pt>
                <c:pt idx="26">
                  <c:v>266.5934871151306</c:v>
                </c:pt>
                <c:pt idx="27">
                  <c:v>261.9867163857721</c:v>
                </c:pt>
                <c:pt idx="28">
                  <c:v>265.6647987103821</c:v>
                </c:pt>
                <c:pt idx="29">
                  <c:v>265.8966244453396</c:v>
                </c:pt>
                <c:pt idx="30">
                  <c:v>263.5886989023614</c:v>
                </c:pt>
                <c:pt idx="31">
                  <c:v>265.8966244453396</c:v>
                </c:pt>
                <c:pt idx="32">
                  <c:v>264.970702711933</c:v>
                </c:pt>
                <c:pt idx="33">
                  <c:v>268.4620014847655</c:v>
                </c:pt>
                <c:pt idx="34">
                  <c:v>267.292434394296</c:v>
                </c:pt>
                <c:pt idx="35">
                  <c:v>267.0592198345964</c:v>
                </c:pt>
                <c:pt idx="36">
                  <c:v>265.6647987103821</c:v>
                </c:pt>
                <c:pt idx="37">
                  <c:v>265.364278023467</c:v>
                </c:pt>
                <c:pt idx="38">
                  <c:v>268.393978982049</c:v>
                </c:pt>
                <c:pt idx="39">
                  <c:v>265.1328459192923</c:v>
                </c:pt>
                <c:pt idx="40">
                  <c:v>265.8278339312079</c:v>
                </c:pt>
                <c:pt idx="41">
                  <c:v>266.9907728547405</c:v>
                </c:pt>
                <c:pt idx="42">
                  <c:v>268.628665471728</c:v>
                </c:pt>
                <c:pt idx="43">
                  <c:v>266.7577210856493</c:v>
                </c:pt>
                <c:pt idx="44">
                  <c:v>266.7577210856493</c:v>
                </c:pt>
                <c:pt idx="45">
                  <c:v>266.2923141369255</c:v>
                </c:pt>
                <c:pt idx="46">
                  <c:v>269.8056256959473</c:v>
                </c:pt>
                <c:pt idx="47">
                  <c:v>269.8056256959473</c:v>
                </c:pt>
                <c:pt idx="48">
                  <c:v>268.1595269517347</c:v>
                </c:pt>
                <c:pt idx="49">
                  <c:v>267.9253090707178</c:v>
                </c:pt>
                <c:pt idx="50">
                  <c:v>270.5146352901215</c:v>
                </c:pt>
                <c:pt idx="51">
                  <c:v>270.2780619064247</c:v>
                </c:pt>
                <c:pt idx="52">
                  <c:v>268.628665471728</c:v>
                </c:pt>
                <c:pt idx="53">
                  <c:v>271.2257803284995</c:v>
                </c:pt>
                <c:pt idx="54">
                  <c:v>270.2780619064247</c:v>
                </c:pt>
                <c:pt idx="55">
                  <c:v>272.4157906297598</c:v>
                </c:pt>
                <c:pt idx="56">
                  <c:v>270.2780619064247</c:v>
                </c:pt>
                <c:pt idx="57">
                  <c:v>270.2780619064247</c:v>
                </c:pt>
                <c:pt idx="58">
                  <c:v>270.0417254796524</c:v>
                </c:pt>
                <c:pt idx="59">
                  <c:v>268.8635867313092</c:v>
                </c:pt>
                <c:pt idx="60">
                  <c:v>271.7680468266418</c:v>
                </c:pt>
                <c:pt idx="61">
                  <c:v>272.482536548529</c:v>
                </c:pt>
                <c:pt idx="62">
                  <c:v>271.5303609361127</c:v>
                </c:pt>
                <c:pt idx="63">
                  <c:v>274.6389685482658</c:v>
                </c:pt>
                <c:pt idx="64">
                  <c:v>271.0557032838395</c:v>
                </c:pt>
                <c:pt idx="65">
                  <c:v>274.3984000994153</c:v>
                </c:pt>
                <c:pt idx="66">
                  <c:v>273.1991810058848</c:v>
                </c:pt>
                <c:pt idx="67">
                  <c:v>275.1208326472442</c:v>
                </c:pt>
                <c:pt idx="68">
                  <c:v>277.7885248381408</c:v>
                </c:pt>
                <c:pt idx="69">
                  <c:v>273.1991810058848</c:v>
                </c:pt>
                <c:pt idx="70">
                  <c:v>273.9179887942009</c:v>
                </c:pt>
                <c:pt idx="71">
                  <c:v>275.3621289423583</c:v>
                </c:pt>
                <c:pt idx="72">
                  <c:v>274.6389685482658</c:v>
                </c:pt>
                <c:pt idx="73">
                  <c:v>275.1208326472442</c:v>
                </c:pt>
                <c:pt idx="74">
                  <c:v>272.7211781956</c:v>
                </c:pt>
                <c:pt idx="75">
                  <c:v>272.482536548529</c:v>
                </c:pt>
                <c:pt idx="76">
                  <c:v>274.1580736218166</c:v>
                </c:pt>
                <c:pt idx="77">
                  <c:v>274.3984000994153</c:v>
                </c:pt>
                <c:pt idx="78">
                  <c:v>276.572265818156</c:v>
                </c:pt>
                <c:pt idx="79">
                  <c:v>273.4385428062847</c:v>
                </c:pt>
                <c:pt idx="80">
                  <c:v>276.3297499747574</c:v>
                </c:pt>
                <c:pt idx="81">
                  <c:v>276.815026546329</c:v>
                </c:pt>
                <c:pt idx="82">
                  <c:v>275.5379743440013</c:v>
                </c:pt>
                <c:pt idx="83">
                  <c:v>277.4797677901139</c:v>
                </c:pt>
                <c:pt idx="84">
                  <c:v>273.8517200399938</c:v>
                </c:pt>
                <c:pt idx="85">
                  <c:v>278.7013925126722</c:v>
                </c:pt>
                <c:pt idx="86">
                  <c:v>277.7235982208152</c:v>
                </c:pt>
                <c:pt idx="87">
                  <c:v>277.4797677901139</c:v>
                </c:pt>
                <c:pt idx="88">
                  <c:v>279.4373436838497</c:v>
                </c:pt>
                <c:pt idx="89">
                  <c:v>277.7235982208152</c:v>
                </c:pt>
                <c:pt idx="90">
                  <c:v>275.7798411603436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602600"/>
        <c:axId val="-2097596456"/>
      </c:scatterChart>
      <c:valAx>
        <c:axId val="-2097602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596456"/>
        <c:crosses val="autoZero"/>
        <c:crossBetween val="midCat"/>
      </c:valAx>
      <c:valAx>
        <c:axId val="-20975964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60260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925383859753"/>
          <c:y val="0.384999295045236"/>
          <c:w val="0.228773848363162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15" sqref="H15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22.3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17.899999999999999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499.83174232401541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104.46483414571921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1039.2270045591551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779.48650977269699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39.046905374555372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39.046905374555372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1220.2157929548555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1.6666506138052484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1.6624386947326326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3.2796955715866112E-2</v>
      </c>
      <c r="C35" s="43"/>
      <c r="D35" s="43"/>
      <c r="E35" s="45"/>
    </row>
    <row r="36" spans="1:5">
      <c r="A36" s="42" t="s">
        <v>41</v>
      </c>
      <c r="B36" s="47">
        <f>B35+(B29*(B12-B11))</f>
        <v>3.310335571586611E-2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157.74360708387243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14.302905499159053</v>
      </c>
      <c r="C39" s="48"/>
      <c r="D39" s="48"/>
      <c r="E39" s="45"/>
    </row>
    <row r="40" spans="1:5">
      <c r="A40" s="49" t="s">
        <v>44</v>
      </c>
      <c r="B40" s="48">
        <f>B33/B31-1</f>
        <v>-0.6387671397779322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7.7128586591858377E-6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-2.1769236193454507E-3</v>
      </c>
      <c r="C43" s="48"/>
      <c r="D43" s="48"/>
      <c r="E43" s="50"/>
    </row>
    <row r="44" spans="1:5">
      <c r="A44" s="49" t="s">
        <v>47</v>
      </c>
      <c r="B44" s="48">
        <f>B34/B32-1</f>
        <v>-0.83882160991553645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  <col min="18" max="18" width="15.1640625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22.3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1.6624386947326326</v>
      </c>
      <c r="E13" s="83" t="s">
        <v>42</v>
      </c>
      <c r="F13" s="84">
        <f>$D$15/$D$13*1/$B$16*POWER(100,2)</f>
        <v>158.14326290839387</v>
      </c>
      <c r="G13" s="39" t="s">
        <v>40</v>
      </c>
      <c r="H13" s="84">
        <f>(-$F$14+(SQRT(POWER($F$14,2)-4*$F$13*$F$15)))/(2*$F$13)</f>
        <v>3.2615984052999147E-2</v>
      </c>
      <c r="I13" s="85" t="s">
        <v>45</v>
      </c>
      <c r="J13" s="86">
        <f>$D$16/$D$14*1/$B$16*POWER($H$14,2)</f>
        <v>1.6512540752528784E-5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1.6624386947326326</v>
      </c>
      <c r="E14" s="49" t="s">
        <v>43</v>
      </c>
      <c r="F14" s="48">
        <f>$D$15/$D$13*100+$D$15/$D$13*1/$B$16*100-$B$13*1/$B$16*100-100+$B$13*100</f>
        <v>14.398423241219689</v>
      </c>
      <c r="G14" s="42" t="s">
        <v>41</v>
      </c>
      <c r="H14" s="47">
        <f>$H$13+($B$15*(G21-$E$8))</f>
        <v>3.2615984052999147E-2</v>
      </c>
      <c r="I14" s="89" t="s">
        <v>46</v>
      </c>
      <c r="J14" s="50">
        <f>$D$16/$D$14*$H$14+$D$16/$D$14*1/$B$16*$H$14-$B$13*1/$B$16*$H$14-$H$14+$B$13*$H$14</f>
        <v>4.4684589491811484E-3</v>
      </c>
      <c r="P14" s="129" t="s">
        <v>78</v>
      </c>
      <c r="Q14" s="129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-0.63785192793977807</v>
      </c>
      <c r="G15" s="90"/>
      <c r="H15" s="48"/>
      <c r="I15" s="89" t="s">
        <v>47</v>
      </c>
      <c r="J15" s="50">
        <f>$D$16/$D$14-1</f>
        <v>-0.64454190210884499</v>
      </c>
      <c r="P15" s="123" t="s">
        <v>77</v>
      </c>
      <c r="Q15" s="124" t="s">
        <v>92</v>
      </c>
      <c r="R15" s="125" t="s">
        <v>259</v>
      </c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0.59092729629031604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3">
        <v>2.3810000000000001E-2</v>
      </c>
      <c r="Q16" s="114">
        <v>4.9974449999999997E-2</v>
      </c>
      <c r="R16" s="115">
        <v>-0.13197599999999834</v>
      </c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6" t="s">
        <v>91</v>
      </c>
      <c r="Q20" s="117" t="s">
        <v>86</v>
      </c>
      <c r="R20" s="117" t="s">
        <v>87</v>
      </c>
      <c r="S20" s="118" t="s">
        <v>93</v>
      </c>
    </row>
    <row r="21" spans="1:19">
      <c r="A21" s="102">
        <v>40413</v>
      </c>
      <c r="B21" t="s">
        <v>94</v>
      </c>
      <c r="C21">
        <v>0</v>
      </c>
      <c r="D21">
        <v>308.47000000000003</v>
      </c>
      <c r="E21">
        <v>30.58</v>
      </c>
      <c r="F21">
        <v>5913</v>
      </c>
      <c r="G21">
        <v>17.899999999999999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104.15464068218158</v>
      </c>
      <c r="J21" s="104">
        <f t="shared" ref="J21:J84" si="1">I21*20.9/100</f>
        <v>21.76831990257595</v>
      </c>
      <c r="K21" s="76">
        <f>($B$9-EXP(52.57-6690.9/(273.15+G21)-4.681*LN(273.15+G21)))*I21/100*0.2095</f>
        <v>218.08093187840478</v>
      </c>
      <c r="L21" s="76">
        <f t="shared" ref="L21:L84" si="2">K21/1.33322</f>
        <v>163.57460275003734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8.1939553256307089</v>
      </c>
      <c r="N21" s="103">
        <f t="shared" ref="N21:N84" si="3">M21*31.25</f>
        <v>256.06110392595963</v>
      </c>
      <c r="P21" s="119">
        <f>Q46</f>
        <v>12.22199999999998</v>
      </c>
      <c r="Q21" s="120">
        <f>P21*(6)</f>
        <v>73.33199999999988</v>
      </c>
      <c r="R21" s="121">
        <f>(Q21/1000)*(P16*1000)</f>
        <v>1.7460349199999974</v>
      </c>
      <c r="S21" s="122">
        <f>R21/Q16</f>
        <v>34.938552000071986</v>
      </c>
    </row>
    <row r="22" spans="1:19">
      <c r="A22" s="102">
        <v>40413</v>
      </c>
      <c r="B22" t="s">
        <v>95</v>
      </c>
      <c r="C22">
        <v>0.184</v>
      </c>
      <c r="D22">
        <v>305.411</v>
      </c>
      <c r="E22">
        <v>30.74</v>
      </c>
      <c r="F22">
        <v>5905</v>
      </c>
      <c r="G22">
        <v>17.8</v>
      </c>
      <c r="I22" s="103">
        <f t="shared" si="0"/>
        <v>102.91057816368125</v>
      </c>
      <c r="J22" s="104">
        <f t="shared" si="1"/>
        <v>21.508310836209379</v>
      </c>
      <c r="K22" s="76">
        <f t="shared" ref="K22:K36" si="4">($B$9-EXP(52.57-6690.9/(273.15+G22)-4.681*LN(273.15+G22)))*I22/100*0.2095</f>
        <v>215.50390182423169</v>
      </c>
      <c r="L22" s="76">
        <f t="shared" si="2"/>
        <v>161.64166590977609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8.1113774234816418</v>
      </c>
      <c r="N22" s="103">
        <f t="shared" si="3"/>
        <v>253.48054448380131</v>
      </c>
      <c r="P22" s="54"/>
      <c r="Q22" s="54"/>
    </row>
    <row r="23" spans="1:19">
      <c r="A23" s="102">
        <v>40413</v>
      </c>
      <c r="B23" t="s">
        <v>96</v>
      </c>
      <c r="C23">
        <v>0.35</v>
      </c>
      <c r="D23">
        <v>307.26900000000001</v>
      </c>
      <c r="E23">
        <v>30.67</v>
      </c>
      <c r="F23">
        <v>5905</v>
      </c>
      <c r="G23">
        <v>17.8</v>
      </c>
      <c r="I23" s="103">
        <f t="shared" si="0"/>
        <v>103.53709183472239</v>
      </c>
      <c r="J23" s="104">
        <f t="shared" si="1"/>
        <v>21.639252193456979</v>
      </c>
      <c r="K23" s="76">
        <f t="shared" si="4"/>
        <v>216.81587716306271</v>
      </c>
      <c r="L23" s="76">
        <f t="shared" si="2"/>
        <v>162.62573105943707</v>
      </c>
      <c r="M23" s="103">
        <f t="shared" si="5"/>
        <v>8.1607590219282358</v>
      </c>
      <c r="N23" s="103">
        <f t="shared" si="3"/>
        <v>255.02371943525736</v>
      </c>
      <c r="P23" s="131" t="s">
        <v>84</v>
      </c>
      <c r="Q23" s="128"/>
      <c r="R23" s="128"/>
      <c r="S23" s="128"/>
    </row>
    <row r="24" spans="1:19">
      <c r="A24" s="102">
        <v>40413</v>
      </c>
      <c r="B24" t="s">
        <v>97</v>
      </c>
      <c r="C24">
        <v>0.51700000000000002</v>
      </c>
      <c r="D24">
        <v>308.87200000000001</v>
      </c>
      <c r="E24">
        <v>30.61</v>
      </c>
      <c r="F24">
        <v>5920</v>
      </c>
      <c r="G24">
        <v>17.8</v>
      </c>
      <c r="I24" s="103">
        <f t="shared" si="0"/>
        <v>104.07753186673348</v>
      </c>
      <c r="J24" s="104">
        <f t="shared" si="1"/>
        <v>21.752204160147294</v>
      </c>
      <c r="K24" s="76">
        <f t="shared" si="4"/>
        <v>217.94760664781168</v>
      </c>
      <c r="L24" s="76">
        <f t="shared" si="2"/>
        <v>163.47460032688653</v>
      </c>
      <c r="M24" s="103">
        <f t="shared" si="5"/>
        <v>8.2033563248743739</v>
      </c>
      <c r="N24" s="103">
        <f t="shared" si="3"/>
        <v>256.35488515232419</v>
      </c>
      <c r="P24" s="54"/>
      <c r="Q24" s="54"/>
      <c r="R24" s="54"/>
    </row>
    <row r="25" spans="1:19">
      <c r="A25" s="102">
        <v>40413</v>
      </c>
      <c r="B25" t="s">
        <v>98</v>
      </c>
      <c r="C25">
        <v>0.68400000000000005</v>
      </c>
      <c r="D25">
        <v>306.73700000000002</v>
      </c>
      <c r="E25">
        <v>30.69</v>
      </c>
      <c r="F25">
        <v>5901</v>
      </c>
      <c r="G25">
        <v>17.8</v>
      </c>
      <c r="I25" s="103">
        <f t="shared" si="0"/>
        <v>103.35764993200785</v>
      </c>
      <c r="J25" s="104">
        <f t="shared" si="1"/>
        <v>21.601748835789639</v>
      </c>
      <c r="K25" s="76">
        <f t="shared" si="4"/>
        <v>216.44010986221011</v>
      </c>
      <c r="L25" s="76">
        <f t="shared" si="2"/>
        <v>162.34388162659585</v>
      </c>
      <c r="M25" s="103">
        <f t="shared" si="5"/>
        <v>8.1466154710467098</v>
      </c>
      <c r="N25" s="103">
        <f t="shared" si="3"/>
        <v>254.58173347020968</v>
      </c>
      <c r="P25" s="54"/>
      <c r="Q25" s="54"/>
      <c r="R25" s="54"/>
    </row>
    <row r="26" spans="1:19">
      <c r="A26" s="102">
        <v>40413</v>
      </c>
      <c r="B26" t="s">
        <v>99</v>
      </c>
      <c r="C26">
        <v>0.85099999999999998</v>
      </c>
      <c r="D26">
        <v>307.803</v>
      </c>
      <c r="E26">
        <v>30.65</v>
      </c>
      <c r="F26">
        <v>5917</v>
      </c>
      <c r="G26">
        <v>17.8</v>
      </c>
      <c r="I26" s="103">
        <f t="shared" si="0"/>
        <v>103.71688551037649</v>
      </c>
      <c r="J26" s="104">
        <f t="shared" si="1"/>
        <v>21.676829071668685</v>
      </c>
      <c r="K26" s="76">
        <f t="shared" si="4"/>
        <v>217.19238110773156</v>
      </c>
      <c r="L26" s="76">
        <f t="shared" si="2"/>
        <v>162.90813302210555</v>
      </c>
      <c r="M26" s="103">
        <f t="shared" si="5"/>
        <v>8.1749302994354487</v>
      </c>
      <c r="N26" s="103">
        <f t="shared" si="3"/>
        <v>255.46657185735776</v>
      </c>
      <c r="P26" s="54"/>
      <c r="Q26" s="54"/>
      <c r="R26" s="54"/>
    </row>
    <row r="27" spans="1:19">
      <c r="A27" s="102">
        <v>40413</v>
      </c>
      <c r="B27" t="s">
        <v>100</v>
      </c>
      <c r="C27">
        <v>1.018</v>
      </c>
      <c r="D27">
        <v>307.00299999999999</v>
      </c>
      <c r="E27">
        <v>30.68</v>
      </c>
      <c r="F27">
        <v>5906</v>
      </c>
      <c r="G27">
        <v>17.8</v>
      </c>
      <c r="I27" s="103">
        <f t="shared" si="0"/>
        <v>103.44732696919313</v>
      </c>
      <c r="J27" s="104">
        <f t="shared" si="1"/>
        <v>21.620491336561361</v>
      </c>
      <c r="K27" s="76">
        <f t="shared" si="4"/>
        <v>216.62790155245526</v>
      </c>
      <c r="L27" s="76">
        <f t="shared" si="2"/>
        <v>162.48473736701763</v>
      </c>
      <c r="M27" s="103">
        <f t="shared" si="5"/>
        <v>8.1536837851870914</v>
      </c>
      <c r="N27" s="103">
        <f t="shared" si="3"/>
        <v>254.80261828709661</v>
      </c>
      <c r="P27" s="54"/>
      <c r="Q27" s="54"/>
      <c r="R27" s="54"/>
    </row>
    <row r="28" spans="1:19">
      <c r="A28" s="102">
        <v>40413</v>
      </c>
      <c r="B28" t="s">
        <v>101</v>
      </c>
      <c r="C28">
        <v>1.1850000000000001</v>
      </c>
      <c r="D28">
        <v>308.33699999999999</v>
      </c>
      <c r="E28">
        <v>30.63</v>
      </c>
      <c r="F28">
        <v>5898</v>
      </c>
      <c r="G28">
        <v>17.8</v>
      </c>
      <c r="I28" s="103">
        <f t="shared" si="0"/>
        <v>103.89703187983197</v>
      </c>
      <c r="J28" s="104">
        <f t="shared" si="1"/>
        <v>21.714479662884884</v>
      </c>
      <c r="K28" s="76">
        <f t="shared" si="4"/>
        <v>217.56962362458322</v>
      </c>
      <c r="L28" s="76">
        <f t="shared" si="2"/>
        <v>163.19108896099908</v>
      </c>
      <c r="M28" s="103">
        <f t="shared" si="5"/>
        <v>8.1891293761503743</v>
      </c>
      <c r="N28" s="103">
        <f t="shared" si="3"/>
        <v>255.91029300469918</v>
      </c>
      <c r="P28" s="54"/>
      <c r="Q28" s="54"/>
      <c r="R28" s="54"/>
    </row>
    <row r="29" spans="1:19">
      <c r="A29" s="102">
        <v>40413</v>
      </c>
      <c r="B29" t="s">
        <v>102</v>
      </c>
      <c r="C29">
        <v>1.3520000000000001</v>
      </c>
      <c r="D29">
        <v>307.26900000000001</v>
      </c>
      <c r="E29">
        <v>30.67</v>
      </c>
      <c r="F29">
        <v>5905</v>
      </c>
      <c r="G29">
        <v>17.8</v>
      </c>
      <c r="I29" s="103">
        <f t="shared" si="0"/>
        <v>103.53709183472239</v>
      </c>
      <c r="J29" s="104">
        <f t="shared" si="1"/>
        <v>21.639252193456979</v>
      </c>
      <c r="K29" s="76">
        <f t="shared" si="4"/>
        <v>216.81587716306271</v>
      </c>
      <c r="L29" s="76">
        <f t="shared" si="2"/>
        <v>162.62573105943707</v>
      </c>
      <c r="M29" s="103">
        <f t="shared" si="5"/>
        <v>8.1607590219282358</v>
      </c>
      <c r="N29" s="103">
        <f t="shared" si="3"/>
        <v>255.02371943525736</v>
      </c>
      <c r="P29" s="54"/>
      <c r="Q29" s="54"/>
      <c r="R29" s="54"/>
    </row>
    <row r="30" spans="1:19">
      <c r="A30" s="102">
        <v>40413</v>
      </c>
      <c r="B30" t="s">
        <v>103</v>
      </c>
      <c r="C30">
        <v>1.5189999999999999</v>
      </c>
      <c r="D30">
        <v>307.26900000000001</v>
      </c>
      <c r="E30">
        <v>30.67</v>
      </c>
      <c r="F30">
        <v>5900</v>
      </c>
      <c r="G30">
        <v>17.8</v>
      </c>
      <c r="I30" s="103">
        <f t="shared" si="0"/>
        <v>103.53709183472239</v>
      </c>
      <c r="J30" s="104">
        <f t="shared" si="1"/>
        <v>21.639252193456979</v>
      </c>
      <c r="K30" s="76">
        <f t="shared" si="4"/>
        <v>216.81587716306271</v>
      </c>
      <c r="L30" s="76">
        <f t="shared" si="2"/>
        <v>162.62573105943707</v>
      </c>
      <c r="M30" s="103">
        <f t="shared" si="5"/>
        <v>8.1607590219282358</v>
      </c>
      <c r="N30" s="103">
        <f t="shared" si="3"/>
        <v>255.02371943525736</v>
      </c>
      <c r="P30" s="54"/>
      <c r="Q30" s="54"/>
      <c r="R30" s="54"/>
    </row>
    <row r="31" spans="1:19">
      <c r="A31" s="102">
        <v>40413</v>
      </c>
      <c r="B31" t="s">
        <v>104</v>
      </c>
      <c r="C31">
        <v>1.6859999999999999</v>
      </c>
      <c r="D31">
        <v>308.07</v>
      </c>
      <c r="E31">
        <v>30.64</v>
      </c>
      <c r="F31">
        <v>5896</v>
      </c>
      <c r="G31">
        <v>17.8</v>
      </c>
      <c r="I31" s="103">
        <f t="shared" si="0"/>
        <v>103.80691455071656</v>
      </c>
      <c r="J31" s="104">
        <f t="shared" si="1"/>
        <v>21.695645141099757</v>
      </c>
      <c r="K31" s="76">
        <f t="shared" si="4"/>
        <v>217.38090992388413</v>
      </c>
      <c r="L31" s="76">
        <f t="shared" si="2"/>
        <v>163.04954165395367</v>
      </c>
      <c r="M31" s="103">
        <f t="shared" si="5"/>
        <v>8.1820263583470094</v>
      </c>
      <c r="N31" s="103">
        <f t="shared" si="3"/>
        <v>255.68832369834405</v>
      </c>
      <c r="P31" s="54"/>
      <c r="Q31" s="54"/>
      <c r="R31" s="54"/>
    </row>
    <row r="32" spans="1:19">
      <c r="A32" s="102">
        <v>40413</v>
      </c>
      <c r="B32" t="s">
        <v>105</v>
      </c>
      <c r="C32">
        <v>1.853</v>
      </c>
      <c r="D32">
        <v>308.07</v>
      </c>
      <c r="E32">
        <v>30.64</v>
      </c>
      <c r="F32">
        <v>5891</v>
      </c>
      <c r="G32">
        <v>17.8</v>
      </c>
      <c r="I32" s="103">
        <f t="shared" si="0"/>
        <v>103.80691455071656</v>
      </c>
      <c r="J32" s="104">
        <f t="shared" si="1"/>
        <v>21.695645141099757</v>
      </c>
      <c r="K32" s="76">
        <f t="shared" si="4"/>
        <v>217.38090992388413</v>
      </c>
      <c r="L32" s="76">
        <f t="shared" si="2"/>
        <v>163.04954165395367</v>
      </c>
      <c r="M32" s="103">
        <f t="shared" si="5"/>
        <v>8.1820263583470094</v>
      </c>
      <c r="N32" s="103">
        <f t="shared" si="3"/>
        <v>255.68832369834405</v>
      </c>
      <c r="P32" s="54"/>
      <c r="Q32" s="54"/>
      <c r="R32" s="54"/>
    </row>
    <row r="33" spans="1:18">
      <c r="A33" s="102">
        <v>40413</v>
      </c>
      <c r="B33" t="s">
        <v>106</v>
      </c>
      <c r="C33">
        <v>2.02</v>
      </c>
      <c r="D33">
        <v>309.14</v>
      </c>
      <c r="E33">
        <v>30.6</v>
      </c>
      <c r="F33">
        <v>5893</v>
      </c>
      <c r="G33">
        <v>17.8</v>
      </c>
      <c r="I33" s="103">
        <f t="shared" si="0"/>
        <v>104.16791475612881</v>
      </c>
      <c r="J33" s="104">
        <f t="shared" si="1"/>
        <v>21.771094184030922</v>
      </c>
      <c r="K33" s="76">
        <f t="shared" si="4"/>
        <v>218.1368764553514</v>
      </c>
      <c r="L33" s="76">
        <f t="shared" si="2"/>
        <v>163.61656474951724</v>
      </c>
      <c r="M33" s="103">
        <f t="shared" si="5"/>
        <v>8.2104802740503668</v>
      </c>
      <c r="N33" s="103">
        <f t="shared" si="3"/>
        <v>256.57750856407398</v>
      </c>
      <c r="P33" s="54"/>
      <c r="Q33" s="54"/>
      <c r="R33" s="54"/>
    </row>
    <row r="34" spans="1:18">
      <c r="A34" s="102">
        <v>40413</v>
      </c>
      <c r="B34" t="s">
        <v>107</v>
      </c>
      <c r="C34">
        <v>2.1859999999999999</v>
      </c>
      <c r="D34">
        <v>308.33699999999999</v>
      </c>
      <c r="E34">
        <v>30.63</v>
      </c>
      <c r="F34">
        <v>5882</v>
      </c>
      <c r="G34">
        <v>17.8</v>
      </c>
      <c r="I34" s="103">
        <f t="shared" si="0"/>
        <v>103.89703187983197</v>
      </c>
      <c r="J34" s="104">
        <f t="shared" si="1"/>
        <v>21.714479662884884</v>
      </c>
      <c r="K34" s="76">
        <f t="shared" si="4"/>
        <v>217.56962362458322</v>
      </c>
      <c r="L34" s="76">
        <f t="shared" si="2"/>
        <v>163.19108896099908</v>
      </c>
      <c r="M34" s="103">
        <f t="shared" si="5"/>
        <v>8.1891293761503743</v>
      </c>
      <c r="N34" s="103">
        <f t="shared" si="3"/>
        <v>255.91029300469918</v>
      </c>
      <c r="P34" s="54"/>
      <c r="Q34" s="54"/>
      <c r="R34" s="54"/>
    </row>
    <row r="35" spans="1:18">
      <c r="A35" s="102">
        <v>40413</v>
      </c>
      <c r="B35" t="s">
        <v>108</v>
      </c>
      <c r="C35">
        <v>2.3530000000000002</v>
      </c>
      <c r="D35">
        <v>311.024</v>
      </c>
      <c r="E35">
        <v>30.53</v>
      </c>
      <c r="F35">
        <v>5892</v>
      </c>
      <c r="G35">
        <v>17.8</v>
      </c>
      <c r="I35" s="103">
        <f t="shared" si="0"/>
        <v>104.8030865596009</v>
      </c>
      <c r="J35" s="104">
        <f t="shared" si="1"/>
        <v>21.903845090956587</v>
      </c>
      <c r="K35" s="76">
        <f t="shared" si="4"/>
        <v>219.4669826934026</v>
      </c>
      <c r="L35" s="76">
        <f t="shared" si="2"/>
        <v>164.61422922953645</v>
      </c>
      <c r="M35" s="103">
        <f t="shared" si="5"/>
        <v>8.2605443036054336</v>
      </c>
      <c r="N35" s="103">
        <f t="shared" si="3"/>
        <v>258.14200948766978</v>
      </c>
      <c r="P35" s="54"/>
      <c r="Q35" s="54"/>
      <c r="R35" s="54"/>
    </row>
    <row r="36" spans="1:18">
      <c r="A36" s="102">
        <v>40413</v>
      </c>
      <c r="B36" t="s">
        <v>109</v>
      </c>
      <c r="C36">
        <v>2.52</v>
      </c>
      <c r="D36">
        <v>307.00299999999999</v>
      </c>
      <c r="E36">
        <v>30.68</v>
      </c>
      <c r="F36">
        <v>5876</v>
      </c>
      <c r="G36">
        <v>17.8</v>
      </c>
      <c r="I36" s="103">
        <f t="shared" si="0"/>
        <v>103.44732696919313</v>
      </c>
      <c r="J36" s="104">
        <f t="shared" si="1"/>
        <v>21.620491336561361</v>
      </c>
      <c r="K36" s="76">
        <f t="shared" si="4"/>
        <v>216.62790155245526</v>
      </c>
      <c r="L36" s="76">
        <f t="shared" si="2"/>
        <v>162.48473736701763</v>
      </c>
      <c r="M36" s="103">
        <f t="shared" si="5"/>
        <v>8.1536837851870914</v>
      </c>
      <c r="N36" s="103">
        <f t="shared" si="3"/>
        <v>254.80261828709661</v>
      </c>
      <c r="P36" s="54"/>
      <c r="Q36" s="54"/>
      <c r="R36" s="54"/>
    </row>
    <row r="37" spans="1:18">
      <c r="A37" s="102">
        <v>40413</v>
      </c>
      <c r="B37" t="s">
        <v>110</v>
      </c>
      <c r="C37">
        <v>2.6869999999999998</v>
      </c>
      <c r="D37">
        <v>310.75400000000002</v>
      </c>
      <c r="E37">
        <v>30.54</v>
      </c>
      <c r="F37">
        <v>5884</v>
      </c>
      <c r="G37">
        <v>17.8</v>
      </c>
      <c r="I37" s="103">
        <f t="shared" si="0"/>
        <v>104.71207995900394</v>
      </c>
      <c r="J37" s="104">
        <f t="shared" si="1"/>
        <v>21.884824711431826</v>
      </c>
      <c r="K37" s="76">
        <f t="shared" ref="K37:K42" si="6">($B$9-EXP(52.57-6690.9/(273.15+G37)-4.681*LN(273.15+G37)))*I37/100*0.2095</f>
        <v>219.27640677914422</v>
      </c>
      <c r="L37" s="76">
        <f t="shared" si="2"/>
        <v>164.47128514359537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8.2533711937206959</v>
      </c>
      <c r="N37" s="103">
        <f t="shared" si="3"/>
        <v>257.91784980377173</v>
      </c>
      <c r="P37" s="54"/>
      <c r="Q37" s="54"/>
      <c r="R37" s="54"/>
    </row>
    <row r="38" spans="1:18">
      <c r="A38" s="102">
        <v>40413</v>
      </c>
      <c r="B38" t="s">
        <v>111</v>
      </c>
      <c r="C38">
        <v>2.8540000000000001</v>
      </c>
      <c r="D38">
        <v>312.37799999999999</v>
      </c>
      <c r="E38">
        <v>30.48</v>
      </c>
      <c r="F38">
        <v>5883</v>
      </c>
      <c r="G38">
        <v>17.8</v>
      </c>
      <c r="I38" s="103">
        <f t="shared" si="0"/>
        <v>105.25946545562084</v>
      </c>
      <c r="J38" s="104">
        <f t="shared" si="1"/>
        <v>21.999228280224756</v>
      </c>
      <c r="K38" s="76">
        <f t="shared" si="6"/>
        <v>220.42268068439148</v>
      </c>
      <c r="L38" s="76">
        <f t="shared" si="2"/>
        <v>165.33106365370418</v>
      </c>
      <c r="M38" s="103">
        <f t="shared" si="7"/>
        <v>8.296515935868948</v>
      </c>
      <c r="N38" s="103">
        <f t="shared" si="3"/>
        <v>259.26612299590465</v>
      </c>
      <c r="P38" s="54"/>
      <c r="Q38" s="54"/>
      <c r="R38" s="54"/>
    </row>
    <row r="39" spans="1:18">
      <c r="A39" s="102">
        <v>40413</v>
      </c>
      <c r="B39" t="s">
        <v>112</v>
      </c>
      <c r="C39">
        <v>3.0209999999999999</v>
      </c>
      <c r="D39">
        <v>308.87200000000001</v>
      </c>
      <c r="E39">
        <v>30.61</v>
      </c>
      <c r="F39">
        <v>5869</v>
      </c>
      <c r="G39">
        <v>17.8</v>
      </c>
      <c r="I39" s="103">
        <f t="shared" si="0"/>
        <v>104.07753186673348</v>
      </c>
      <c r="J39" s="104">
        <f t="shared" si="1"/>
        <v>21.752204160147294</v>
      </c>
      <c r="K39" s="76">
        <f t="shared" si="6"/>
        <v>217.94760664781168</v>
      </c>
      <c r="L39" s="76">
        <f t="shared" si="2"/>
        <v>163.47460032688653</v>
      </c>
      <c r="M39" s="103">
        <f t="shared" si="7"/>
        <v>8.2033563248743739</v>
      </c>
      <c r="N39" s="103">
        <f t="shared" si="3"/>
        <v>256.35488515232419</v>
      </c>
      <c r="P39" s="54"/>
      <c r="Q39" s="54"/>
      <c r="R39" s="54"/>
    </row>
    <row r="40" spans="1:18">
      <c r="A40" s="102">
        <v>40413</v>
      </c>
      <c r="B40" t="s">
        <v>113</v>
      </c>
      <c r="C40">
        <v>3.1880000000000002</v>
      </c>
      <c r="D40">
        <v>309.14</v>
      </c>
      <c r="E40">
        <v>30.6</v>
      </c>
      <c r="F40">
        <v>5883</v>
      </c>
      <c r="G40">
        <v>17.8</v>
      </c>
      <c r="I40" s="103">
        <f t="shared" si="0"/>
        <v>104.16791475612881</v>
      </c>
      <c r="J40" s="104">
        <f t="shared" si="1"/>
        <v>21.771094184030922</v>
      </c>
      <c r="K40" s="76">
        <f t="shared" si="6"/>
        <v>218.1368764553514</v>
      </c>
      <c r="L40" s="76">
        <f t="shared" si="2"/>
        <v>163.61656474951724</v>
      </c>
      <c r="M40" s="103">
        <f t="shared" si="7"/>
        <v>8.2104802740503668</v>
      </c>
      <c r="N40" s="103">
        <f t="shared" si="3"/>
        <v>256.57750856407398</v>
      </c>
      <c r="P40" s="54"/>
      <c r="Q40" s="54"/>
      <c r="R40" s="54"/>
    </row>
    <row r="41" spans="1:18">
      <c r="A41" s="102">
        <v>40413</v>
      </c>
      <c r="B41" t="s">
        <v>114</v>
      </c>
      <c r="C41">
        <v>3.355</v>
      </c>
      <c r="D41">
        <v>309.94600000000003</v>
      </c>
      <c r="E41">
        <v>30.57</v>
      </c>
      <c r="F41">
        <v>5878</v>
      </c>
      <c r="G41">
        <v>17.8</v>
      </c>
      <c r="I41" s="103">
        <f t="shared" si="0"/>
        <v>104.43959640142251</v>
      </c>
      <c r="J41" s="104">
        <f t="shared" si="1"/>
        <v>21.827875647897304</v>
      </c>
      <c r="K41" s="76">
        <f t="shared" si="6"/>
        <v>218.7058019794282</v>
      </c>
      <c r="L41" s="76">
        <f t="shared" si="2"/>
        <v>164.04329516466015</v>
      </c>
      <c r="M41" s="103">
        <f t="shared" si="7"/>
        <v>8.2318941306560944</v>
      </c>
      <c r="N41" s="103">
        <f t="shared" si="3"/>
        <v>257.24669158300293</v>
      </c>
      <c r="P41" s="54"/>
      <c r="Q41" s="54"/>
      <c r="R41" s="54"/>
    </row>
    <row r="42" spans="1:18">
      <c r="A42" s="102">
        <v>40413</v>
      </c>
      <c r="B42" t="s">
        <v>115</v>
      </c>
      <c r="C42">
        <v>3.5219999999999998</v>
      </c>
      <c r="D42">
        <v>311.16000000000003</v>
      </c>
      <c r="E42">
        <v>30.48</v>
      </c>
      <c r="F42">
        <v>5875</v>
      </c>
      <c r="G42">
        <v>17.899999999999999</v>
      </c>
      <c r="I42" s="103">
        <f t="shared" si="0"/>
        <v>105.06352027723581</v>
      </c>
      <c r="J42" s="104">
        <f t="shared" si="1"/>
        <v>21.95827573794228</v>
      </c>
      <c r="K42" s="76">
        <f t="shared" si="6"/>
        <v>219.98396094899135</v>
      </c>
      <c r="L42" s="76">
        <f t="shared" si="2"/>
        <v>165.00199588139341</v>
      </c>
      <c r="M42" s="103">
        <f t="shared" si="7"/>
        <v>8.2654578410200745</v>
      </c>
      <c r="N42" s="103">
        <f t="shared" si="3"/>
        <v>258.29555753187731</v>
      </c>
      <c r="P42" s="54"/>
      <c r="Q42" s="54"/>
      <c r="R42" s="54"/>
    </row>
    <row r="43" spans="1:18" ht="24">
      <c r="A43" s="102">
        <v>40413</v>
      </c>
      <c r="B43" t="s">
        <v>116</v>
      </c>
      <c r="C43">
        <v>3.6890000000000001</v>
      </c>
      <c r="D43">
        <v>308.202</v>
      </c>
      <c r="E43">
        <v>30.59</v>
      </c>
      <c r="F43">
        <v>5860</v>
      </c>
      <c r="G43">
        <v>17.899999999999999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104.06424317942353</v>
      </c>
      <c r="J43" s="104">
        <f t="shared" si="1"/>
        <v>21.749426824499515</v>
      </c>
      <c r="K43" s="76">
        <f t="shared" ref="K43:K106" si="9">($B$9-EXP(52.57-6690.9/(273.15+G43)-4.681*LN(273.15+G43)))*I43/100*0.2095</f>
        <v>217.89165589884362</v>
      </c>
      <c r="L43" s="76">
        <f t="shared" si="2"/>
        <v>163.43263369799703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8.1868436588408606</v>
      </c>
      <c r="N43" s="103">
        <f t="shared" si="3"/>
        <v>255.83886433877689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117</v>
      </c>
      <c r="C44">
        <v>3.8559999999999999</v>
      </c>
      <c r="D44">
        <v>306.86799999999999</v>
      </c>
      <c r="E44">
        <v>30.64</v>
      </c>
      <c r="F44">
        <v>5863</v>
      </c>
      <c r="G44">
        <v>17.899999999999999</v>
      </c>
      <c r="I44" s="103">
        <f t="shared" si="8"/>
        <v>103.61358395976943</v>
      </c>
      <c r="J44" s="104">
        <f t="shared" si="1"/>
        <v>21.65523904759181</v>
      </c>
      <c r="K44" s="76">
        <f t="shared" si="9"/>
        <v>216.94805720810788</v>
      </c>
      <c r="L44" s="76">
        <f t="shared" si="2"/>
        <v>162.72487452041514</v>
      </c>
      <c r="M44" s="103">
        <f t="shared" si="10"/>
        <v>8.1513898231908772</v>
      </c>
      <c r="N44" s="103">
        <f t="shared" si="3"/>
        <v>254.73093197471491</v>
      </c>
      <c r="P44" s="111" t="s">
        <v>88</v>
      </c>
      <c r="Q44" s="54">
        <f>0.2037*80+259.26</f>
        <v>275.55599999999998</v>
      </c>
      <c r="R44" s="111" t="s">
        <v>79</v>
      </c>
    </row>
    <row r="45" spans="1:18" ht="24">
      <c r="A45" s="102">
        <v>40413</v>
      </c>
      <c r="B45" t="s">
        <v>118</v>
      </c>
      <c r="C45">
        <v>4.0220000000000002</v>
      </c>
      <c r="D45">
        <v>308.738</v>
      </c>
      <c r="E45">
        <v>30.57</v>
      </c>
      <c r="F45">
        <v>5873</v>
      </c>
      <c r="G45">
        <v>17.899999999999999</v>
      </c>
      <c r="I45" s="103">
        <f t="shared" si="8"/>
        <v>104.24512700865134</v>
      </c>
      <c r="J45" s="104">
        <f t="shared" si="1"/>
        <v>21.78723154480813</v>
      </c>
      <c r="K45" s="76">
        <f t="shared" si="9"/>
        <v>218.27039383871232</v>
      </c>
      <c r="L45" s="76">
        <f t="shared" si="2"/>
        <v>163.7167112994947</v>
      </c>
      <c r="M45" s="103">
        <f t="shared" si="10"/>
        <v>8.2010739802755452</v>
      </c>
      <c r="N45" s="103">
        <f t="shared" si="3"/>
        <v>256.28356188361079</v>
      </c>
      <c r="P45" s="111" t="s">
        <v>83</v>
      </c>
      <c r="Q45" s="54">
        <f>0.2037*20+259.26</f>
        <v>263.334</v>
      </c>
      <c r="R45" s="111" t="s">
        <v>80</v>
      </c>
    </row>
    <row r="46" spans="1:18" ht="39" customHeight="1">
      <c r="A46" s="102">
        <v>40413</v>
      </c>
      <c r="B46" t="s">
        <v>119</v>
      </c>
      <c r="C46">
        <v>4.1890000000000001</v>
      </c>
      <c r="D46">
        <v>308.202</v>
      </c>
      <c r="E46">
        <v>30.59</v>
      </c>
      <c r="F46">
        <v>5854</v>
      </c>
      <c r="G46">
        <v>17.899999999999999</v>
      </c>
      <c r="I46" s="103">
        <f t="shared" si="8"/>
        <v>104.06424317942353</v>
      </c>
      <c r="J46" s="104">
        <f t="shared" si="1"/>
        <v>21.749426824499515</v>
      </c>
      <c r="K46" s="76">
        <f t="shared" si="9"/>
        <v>217.89165589884362</v>
      </c>
      <c r="L46" s="76">
        <f t="shared" si="2"/>
        <v>163.43263369799703</v>
      </c>
      <c r="M46" s="103">
        <f t="shared" si="10"/>
        <v>8.1868436588408606</v>
      </c>
      <c r="N46" s="103">
        <f t="shared" si="3"/>
        <v>255.83886433877689</v>
      </c>
      <c r="P46" s="111" t="s">
        <v>89</v>
      </c>
      <c r="Q46" s="112">
        <f>Q44-Q45</f>
        <v>12.22199999999998</v>
      </c>
      <c r="R46" s="111" t="s">
        <v>90</v>
      </c>
    </row>
    <row r="47" spans="1:18" ht="40.5" customHeight="1">
      <c r="A47" s="102">
        <v>40413</v>
      </c>
      <c r="B47" t="s">
        <v>120</v>
      </c>
      <c r="C47">
        <v>4.3559999999999999</v>
      </c>
      <c r="D47">
        <v>308.47000000000003</v>
      </c>
      <c r="E47">
        <v>30.58</v>
      </c>
      <c r="F47">
        <v>5858</v>
      </c>
      <c r="G47">
        <v>17.899999999999999</v>
      </c>
      <c r="I47" s="103">
        <f t="shared" si="8"/>
        <v>104.15464068218158</v>
      </c>
      <c r="J47" s="104">
        <f t="shared" si="1"/>
        <v>21.76831990257595</v>
      </c>
      <c r="K47" s="76">
        <f t="shared" si="9"/>
        <v>218.08093187840478</v>
      </c>
      <c r="L47" s="76">
        <f t="shared" si="2"/>
        <v>163.57460275003734</v>
      </c>
      <c r="M47" s="103">
        <f t="shared" si="10"/>
        <v>8.1939553256307089</v>
      </c>
      <c r="N47" s="103">
        <f t="shared" si="3"/>
        <v>256.06110392595963</v>
      </c>
      <c r="P47" s="110" t="s">
        <v>85</v>
      </c>
      <c r="Q47" s="54"/>
      <c r="R47" s="54"/>
    </row>
    <row r="48" spans="1:18">
      <c r="A48" s="102">
        <v>40413</v>
      </c>
      <c r="B48" t="s">
        <v>121</v>
      </c>
      <c r="C48">
        <v>4.5229999999999997</v>
      </c>
      <c r="D48">
        <v>310.35000000000002</v>
      </c>
      <c r="E48">
        <v>30.51</v>
      </c>
      <c r="F48">
        <v>5864</v>
      </c>
      <c r="G48">
        <v>17.899999999999999</v>
      </c>
      <c r="I48" s="103">
        <f t="shared" si="8"/>
        <v>104.78991679585559</v>
      </c>
      <c r="J48" s="104">
        <f t="shared" si="1"/>
        <v>21.901092610333816</v>
      </c>
      <c r="K48" s="76">
        <f t="shared" si="9"/>
        <v>219.41108486979059</v>
      </c>
      <c r="L48" s="76">
        <f t="shared" si="2"/>
        <v>164.57230229803827</v>
      </c>
      <c r="M48" s="103">
        <f t="shared" si="10"/>
        <v>8.243933166855939</v>
      </c>
      <c r="N48" s="103">
        <f t="shared" si="3"/>
        <v>257.62291146424809</v>
      </c>
    </row>
    <row r="49" spans="1:14">
      <c r="A49" s="102">
        <v>40413</v>
      </c>
      <c r="B49" t="s">
        <v>122</v>
      </c>
      <c r="C49">
        <v>4.6900000000000004</v>
      </c>
      <c r="D49">
        <v>307.935</v>
      </c>
      <c r="E49">
        <v>30.6</v>
      </c>
      <c r="F49">
        <v>5851</v>
      </c>
      <c r="G49">
        <v>17.899999999999999</v>
      </c>
      <c r="I49" s="103">
        <f t="shared" si="8"/>
        <v>103.97393438415804</v>
      </c>
      <c r="J49" s="104">
        <f t="shared" si="1"/>
        <v>21.730552286289029</v>
      </c>
      <c r="K49" s="76">
        <f t="shared" si="9"/>
        <v>217.70256565668717</v>
      </c>
      <c r="L49" s="76">
        <f t="shared" si="2"/>
        <v>163.29080396085203</v>
      </c>
      <c r="M49" s="103">
        <f t="shared" si="10"/>
        <v>8.1797389707629193</v>
      </c>
      <c r="N49" s="103">
        <f t="shared" si="3"/>
        <v>255.61684283634122</v>
      </c>
    </row>
    <row r="50" spans="1:14">
      <c r="A50" s="102">
        <v>40413</v>
      </c>
      <c r="B50" t="s">
        <v>123</v>
      </c>
      <c r="C50">
        <v>4.8570000000000002</v>
      </c>
      <c r="D50">
        <v>311.43099999999998</v>
      </c>
      <c r="E50">
        <v>30.47</v>
      </c>
      <c r="F50">
        <v>5851</v>
      </c>
      <c r="G50">
        <v>17.899999999999999</v>
      </c>
      <c r="I50" s="103">
        <f t="shared" si="8"/>
        <v>105.1549012716587</v>
      </c>
      <c r="J50" s="104">
        <f t="shared" si="1"/>
        <v>21.977374365776669</v>
      </c>
      <c r="K50" s="76">
        <f t="shared" si="9"/>
        <v>220.17529618176823</v>
      </c>
      <c r="L50" s="76">
        <f t="shared" si="2"/>
        <v>165.14550950463405</v>
      </c>
      <c r="M50" s="103">
        <f t="shared" si="10"/>
        <v>8.2726468801354578</v>
      </c>
      <c r="N50" s="103">
        <f t="shared" si="3"/>
        <v>258.52021500423308</v>
      </c>
    </row>
    <row r="51" spans="1:14">
      <c r="A51" s="102">
        <v>40413</v>
      </c>
      <c r="B51" t="s">
        <v>124</v>
      </c>
      <c r="C51">
        <v>5.024</v>
      </c>
      <c r="D51">
        <v>313.33100000000002</v>
      </c>
      <c r="E51">
        <v>30.4</v>
      </c>
      <c r="F51">
        <v>5850</v>
      </c>
      <c r="G51">
        <v>17.899999999999999</v>
      </c>
      <c r="I51" s="103">
        <f t="shared" si="8"/>
        <v>105.79709805829943</v>
      </c>
      <c r="J51" s="104">
        <f t="shared" si="1"/>
        <v>22.111593494184575</v>
      </c>
      <c r="K51" s="76">
        <f t="shared" si="9"/>
        <v>221.519939807464</v>
      </c>
      <c r="L51" s="76">
        <f t="shared" si="2"/>
        <v>166.15407795222393</v>
      </c>
      <c r="M51" s="103">
        <f t="shared" si="10"/>
        <v>8.3231691779949912</v>
      </c>
      <c r="N51" s="103">
        <f t="shared" si="3"/>
        <v>260.09903681234346</v>
      </c>
    </row>
    <row r="52" spans="1:14">
      <c r="A52" s="102">
        <v>40413</v>
      </c>
      <c r="B52" t="s">
        <v>125</v>
      </c>
      <c r="C52">
        <v>5.1909999999999998</v>
      </c>
      <c r="D52">
        <v>311.16000000000003</v>
      </c>
      <c r="E52">
        <v>30.48</v>
      </c>
      <c r="F52">
        <v>5841</v>
      </c>
      <c r="G52">
        <v>17.899999999999999</v>
      </c>
      <c r="I52" s="103">
        <f t="shared" si="8"/>
        <v>105.06352027723581</v>
      </c>
      <c r="J52" s="104">
        <f t="shared" si="1"/>
        <v>21.95827573794228</v>
      </c>
      <c r="K52" s="76">
        <f t="shared" si="9"/>
        <v>219.98396094899135</v>
      </c>
      <c r="L52" s="76">
        <f t="shared" si="2"/>
        <v>165.00199588139341</v>
      </c>
      <c r="M52" s="103">
        <f t="shared" si="10"/>
        <v>8.2654578410200745</v>
      </c>
      <c r="N52" s="103">
        <f t="shared" si="3"/>
        <v>258.29555753187731</v>
      </c>
    </row>
    <row r="53" spans="1:14">
      <c r="A53" s="102">
        <v>40413</v>
      </c>
      <c r="B53" t="s">
        <v>126</v>
      </c>
      <c r="C53">
        <v>5.3579999999999997</v>
      </c>
      <c r="D53">
        <v>312.51499999999999</v>
      </c>
      <c r="E53">
        <v>30.43</v>
      </c>
      <c r="F53">
        <v>5842</v>
      </c>
      <c r="G53">
        <v>17.899999999999999</v>
      </c>
      <c r="I53" s="103">
        <f t="shared" si="8"/>
        <v>105.52132757147777</v>
      </c>
      <c r="J53" s="104">
        <f t="shared" si="1"/>
        <v>22.053957462438852</v>
      </c>
      <c r="K53" s="76">
        <f t="shared" si="9"/>
        <v>220.94252641179841</v>
      </c>
      <c r="L53" s="76">
        <f t="shared" si="2"/>
        <v>165.72098109224163</v>
      </c>
      <c r="M53" s="103">
        <f t="shared" si="10"/>
        <v>8.3014740232294972</v>
      </c>
      <c r="N53" s="103">
        <f t="shared" si="3"/>
        <v>259.42106322592178</v>
      </c>
    </row>
    <row r="54" spans="1:14">
      <c r="A54" s="102">
        <v>40413</v>
      </c>
      <c r="B54" t="s">
        <v>127</v>
      </c>
      <c r="C54">
        <v>5.5250000000000004</v>
      </c>
      <c r="D54">
        <v>313.05900000000003</v>
      </c>
      <c r="E54">
        <v>30.41</v>
      </c>
      <c r="F54">
        <v>5840</v>
      </c>
      <c r="G54">
        <v>17.899999999999999</v>
      </c>
      <c r="I54" s="103">
        <f t="shared" si="8"/>
        <v>105.70508377589661</v>
      </c>
      <c r="J54" s="104">
        <f t="shared" si="1"/>
        <v>22.092362509162388</v>
      </c>
      <c r="K54" s="76">
        <f t="shared" si="9"/>
        <v>221.32727858448729</v>
      </c>
      <c r="L54" s="76">
        <f t="shared" si="2"/>
        <v>166.00956975179437</v>
      </c>
      <c r="M54" s="103">
        <f t="shared" si="10"/>
        <v>8.3159303174469574</v>
      </c>
      <c r="N54" s="103">
        <f t="shared" si="3"/>
        <v>259.8728224202174</v>
      </c>
    </row>
    <row r="55" spans="1:14">
      <c r="A55" s="102">
        <v>40413</v>
      </c>
      <c r="B55" t="s">
        <v>128</v>
      </c>
      <c r="C55">
        <v>5.6920000000000002</v>
      </c>
      <c r="D55">
        <v>314.14999999999998</v>
      </c>
      <c r="E55">
        <v>30.37</v>
      </c>
      <c r="F55">
        <v>5836</v>
      </c>
      <c r="G55">
        <v>17.899999999999999</v>
      </c>
      <c r="I55" s="103">
        <f t="shared" si="8"/>
        <v>106.07368705991941</v>
      </c>
      <c r="J55" s="104">
        <f t="shared" si="1"/>
        <v>22.169400595523157</v>
      </c>
      <c r="K55" s="76">
        <f t="shared" si="9"/>
        <v>222.0990670247011</v>
      </c>
      <c r="L55" s="76">
        <f t="shared" si="2"/>
        <v>166.58846028765026</v>
      </c>
      <c r="M55" s="103">
        <f t="shared" si="10"/>
        <v>8.3449287261820988</v>
      </c>
      <c r="N55" s="103">
        <f t="shared" si="3"/>
        <v>260.7790226931906</v>
      </c>
    </row>
    <row r="56" spans="1:14">
      <c r="A56" s="102">
        <v>40413</v>
      </c>
      <c r="B56" t="s">
        <v>129</v>
      </c>
      <c r="C56">
        <v>5.8579999999999997</v>
      </c>
      <c r="D56">
        <v>315.245</v>
      </c>
      <c r="E56">
        <v>30.33</v>
      </c>
      <c r="F56">
        <v>5840</v>
      </c>
      <c r="G56">
        <v>17.899999999999999</v>
      </c>
      <c r="I56" s="103">
        <f t="shared" si="8"/>
        <v>106.44375123282119</v>
      </c>
      <c r="J56" s="104">
        <f t="shared" si="1"/>
        <v>22.246744007659625</v>
      </c>
      <c r="K56" s="76">
        <f t="shared" si="9"/>
        <v>222.87391430133366</v>
      </c>
      <c r="L56" s="76">
        <f t="shared" si="2"/>
        <v>167.16964514583762</v>
      </c>
      <c r="M56" s="103">
        <f t="shared" si="10"/>
        <v>8.374042064584625</v>
      </c>
      <c r="N56" s="103">
        <f t="shared" si="3"/>
        <v>261.68881451826951</v>
      </c>
    </row>
    <row r="57" spans="1:14">
      <c r="A57" s="102">
        <v>40413</v>
      </c>
      <c r="B57" t="s">
        <v>130</v>
      </c>
      <c r="C57">
        <v>6.0259999999999998</v>
      </c>
      <c r="D57">
        <v>312.51499999999999</v>
      </c>
      <c r="E57">
        <v>30.43</v>
      </c>
      <c r="F57">
        <v>5836</v>
      </c>
      <c r="G57">
        <v>17.899999999999999</v>
      </c>
      <c r="I57" s="103">
        <f t="shared" si="8"/>
        <v>105.52132757147777</v>
      </c>
      <c r="J57" s="104">
        <f t="shared" si="1"/>
        <v>22.053957462438852</v>
      </c>
      <c r="K57" s="76">
        <f t="shared" si="9"/>
        <v>220.94252641179841</v>
      </c>
      <c r="L57" s="76">
        <f t="shared" si="2"/>
        <v>165.72098109224163</v>
      </c>
      <c r="M57" s="103">
        <f t="shared" si="10"/>
        <v>8.3014740232294972</v>
      </c>
      <c r="N57" s="103">
        <f t="shared" si="3"/>
        <v>259.42106322592178</v>
      </c>
    </row>
    <row r="58" spans="1:14">
      <c r="A58" s="102">
        <v>40413</v>
      </c>
      <c r="B58" t="s">
        <v>131</v>
      </c>
      <c r="C58">
        <v>6.1920000000000002</v>
      </c>
      <c r="D58">
        <v>314.14999999999998</v>
      </c>
      <c r="E58">
        <v>30.37</v>
      </c>
      <c r="F58">
        <v>5836</v>
      </c>
      <c r="G58">
        <v>17.899999999999999</v>
      </c>
      <c r="I58" s="103">
        <f t="shared" si="8"/>
        <v>106.07368705991941</v>
      </c>
      <c r="J58" s="104">
        <f t="shared" si="1"/>
        <v>22.169400595523157</v>
      </c>
      <c r="K58" s="76">
        <f t="shared" si="9"/>
        <v>222.0990670247011</v>
      </c>
      <c r="L58" s="76">
        <f t="shared" si="2"/>
        <v>166.58846028765026</v>
      </c>
      <c r="M58" s="103">
        <f t="shared" si="10"/>
        <v>8.3449287261820988</v>
      </c>
      <c r="N58" s="103">
        <f t="shared" si="3"/>
        <v>260.7790226931906</v>
      </c>
    </row>
    <row r="59" spans="1:14">
      <c r="A59" s="102">
        <v>40413</v>
      </c>
      <c r="B59" t="s">
        <v>132</v>
      </c>
      <c r="C59">
        <v>6.359</v>
      </c>
      <c r="D59">
        <v>316.07</v>
      </c>
      <c r="E59">
        <v>30.3</v>
      </c>
      <c r="F59">
        <v>5829</v>
      </c>
      <c r="G59">
        <v>17.899999999999999</v>
      </c>
      <c r="I59" s="103">
        <f t="shared" si="8"/>
        <v>106.72226270536069</v>
      </c>
      <c r="J59" s="104">
        <f t="shared" si="1"/>
        <v>22.304952905420382</v>
      </c>
      <c r="K59" s="76">
        <f t="shared" si="9"/>
        <v>223.45706682408664</v>
      </c>
      <c r="L59" s="76">
        <f t="shared" si="2"/>
        <v>167.60704671703593</v>
      </c>
      <c r="M59" s="103">
        <f t="shared" si="10"/>
        <v>8.3959528555845946</v>
      </c>
      <c r="N59" s="103">
        <f t="shared" si="3"/>
        <v>262.37352673701861</v>
      </c>
    </row>
    <row r="60" spans="1:14">
      <c r="A60" s="102">
        <v>40413</v>
      </c>
      <c r="B60" t="s">
        <v>133</v>
      </c>
      <c r="C60">
        <v>6.5259999999999998</v>
      </c>
      <c r="D60">
        <v>313.87700000000001</v>
      </c>
      <c r="E60">
        <v>30.38</v>
      </c>
      <c r="F60">
        <v>5823</v>
      </c>
      <c r="G60">
        <v>17.899999999999999</v>
      </c>
      <c r="I60" s="103">
        <f t="shared" si="8"/>
        <v>105.98139958061496</v>
      </c>
      <c r="J60" s="104">
        <f t="shared" si="1"/>
        <v>22.150112512348525</v>
      </c>
      <c r="K60" s="76">
        <f t="shared" si="9"/>
        <v>221.90583377694949</v>
      </c>
      <c r="L60" s="76">
        <f t="shared" si="2"/>
        <v>166.44352303216985</v>
      </c>
      <c r="M60" s="103">
        <f t="shared" si="10"/>
        <v>8.3376683729459593</v>
      </c>
      <c r="N60" s="103">
        <f t="shared" si="3"/>
        <v>260.55213665456125</v>
      </c>
    </row>
    <row r="61" spans="1:14">
      <c r="A61" s="102">
        <v>40413</v>
      </c>
      <c r="B61" t="s">
        <v>134</v>
      </c>
      <c r="C61">
        <v>6.6929999999999996</v>
      </c>
      <c r="D61">
        <v>313.60399999999998</v>
      </c>
      <c r="E61">
        <v>30.39</v>
      </c>
      <c r="F61">
        <v>5830</v>
      </c>
      <c r="G61">
        <v>17.899999999999999</v>
      </c>
      <c r="I61" s="103">
        <f t="shared" si="8"/>
        <v>105.88920328667049</v>
      </c>
      <c r="J61" s="104">
        <f t="shared" si="1"/>
        <v>22.130843486914131</v>
      </c>
      <c r="K61" s="76">
        <f t="shared" si="9"/>
        <v>221.71279145480756</v>
      </c>
      <c r="L61" s="76">
        <f t="shared" si="2"/>
        <v>166.29872898306922</v>
      </c>
      <c r="M61" s="103">
        <f t="shared" si="10"/>
        <v>8.3304151933581689</v>
      </c>
      <c r="N61" s="103">
        <f t="shared" si="3"/>
        <v>260.32547479244278</v>
      </c>
    </row>
    <row r="62" spans="1:14">
      <c r="A62" s="102">
        <v>40413</v>
      </c>
      <c r="B62" t="s">
        <v>135</v>
      </c>
      <c r="C62">
        <v>6.86</v>
      </c>
      <c r="D62">
        <v>314.423</v>
      </c>
      <c r="E62">
        <v>30.36</v>
      </c>
      <c r="F62">
        <v>5821</v>
      </c>
      <c r="G62">
        <v>17.899999999999999</v>
      </c>
      <c r="I62" s="103">
        <f t="shared" si="8"/>
        <v>106.16606584455171</v>
      </c>
      <c r="J62" s="104">
        <f t="shared" si="1"/>
        <v>22.188707761511306</v>
      </c>
      <c r="K62" s="76">
        <f t="shared" si="9"/>
        <v>222.29249144925348</v>
      </c>
      <c r="L62" s="76">
        <f t="shared" si="2"/>
        <v>166.73354093791983</v>
      </c>
      <c r="M62" s="103">
        <f t="shared" si="10"/>
        <v>8.3521962625045827</v>
      </c>
      <c r="N62" s="103">
        <f t="shared" si="3"/>
        <v>261.00613320326823</v>
      </c>
    </row>
    <row r="63" spans="1:14">
      <c r="A63" s="102">
        <v>40413</v>
      </c>
      <c r="B63" t="s">
        <v>136</v>
      </c>
      <c r="C63">
        <v>7.0270000000000001</v>
      </c>
      <c r="D63">
        <v>315.79500000000002</v>
      </c>
      <c r="E63">
        <v>30.31</v>
      </c>
      <c r="F63">
        <v>5817</v>
      </c>
      <c r="G63">
        <v>17.899999999999999</v>
      </c>
      <c r="I63" s="103">
        <f t="shared" si="8"/>
        <v>106.62933355924071</v>
      </c>
      <c r="J63" s="104">
        <f t="shared" si="1"/>
        <v>22.285530713881307</v>
      </c>
      <c r="K63" s="76">
        <f t="shared" si="9"/>
        <v>223.26249004237272</v>
      </c>
      <c r="L63" s="76">
        <f t="shared" si="2"/>
        <v>167.4611017254262</v>
      </c>
      <c r="M63" s="103">
        <f t="shared" si="10"/>
        <v>8.3886420217439799</v>
      </c>
      <c r="N63" s="103">
        <f t="shared" si="3"/>
        <v>262.14506317949935</v>
      </c>
    </row>
    <row r="64" spans="1:14">
      <c r="A64" s="102">
        <v>40413</v>
      </c>
      <c r="B64" t="s">
        <v>137</v>
      </c>
      <c r="C64">
        <v>7.194</v>
      </c>
      <c r="D64">
        <v>316.07</v>
      </c>
      <c r="E64">
        <v>30.3</v>
      </c>
      <c r="F64">
        <v>5820</v>
      </c>
      <c r="G64">
        <v>17.899999999999999</v>
      </c>
      <c r="I64" s="103">
        <f t="shared" si="8"/>
        <v>106.72226270536069</v>
      </c>
      <c r="J64" s="104">
        <f t="shared" si="1"/>
        <v>22.304952905420382</v>
      </c>
      <c r="K64" s="76">
        <f t="shared" si="9"/>
        <v>223.45706682408664</v>
      </c>
      <c r="L64" s="76">
        <f t="shared" si="2"/>
        <v>167.60704671703593</v>
      </c>
      <c r="M64" s="103">
        <f t="shared" si="10"/>
        <v>8.3959528555845946</v>
      </c>
      <c r="N64" s="103">
        <f t="shared" si="3"/>
        <v>262.37352673701861</v>
      </c>
    </row>
    <row r="65" spans="1:14">
      <c r="A65" s="102">
        <v>40413</v>
      </c>
      <c r="B65" t="s">
        <v>138</v>
      </c>
      <c r="C65">
        <v>7.3609999999999998</v>
      </c>
      <c r="D65">
        <v>315.52</v>
      </c>
      <c r="E65">
        <v>30.32</v>
      </c>
      <c r="F65">
        <v>5823</v>
      </c>
      <c r="G65">
        <v>17.899999999999999</v>
      </c>
      <c r="I65" s="103">
        <f t="shared" si="8"/>
        <v>106.53649644208163</v>
      </c>
      <c r="J65" s="104">
        <f t="shared" si="1"/>
        <v>22.266127756395058</v>
      </c>
      <c r="K65" s="76">
        <f t="shared" si="9"/>
        <v>223.06810595261584</v>
      </c>
      <c r="L65" s="76">
        <f t="shared" si="2"/>
        <v>167.31530126506939</v>
      </c>
      <c r="M65" s="103">
        <f t="shared" si="10"/>
        <v>8.3813384279186884</v>
      </c>
      <c r="N65" s="103">
        <f t="shared" si="3"/>
        <v>261.91682587245901</v>
      </c>
    </row>
    <row r="66" spans="1:14">
      <c r="A66" s="102">
        <v>40413</v>
      </c>
      <c r="B66" t="s">
        <v>139</v>
      </c>
      <c r="C66">
        <v>7.5279999999999996</v>
      </c>
      <c r="D66">
        <v>318.96899999999999</v>
      </c>
      <c r="E66">
        <v>30.24</v>
      </c>
      <c r="F66">
        <v>5813</v>
      </c>
      <c r="G66">
        <v>17.8</v>
      </c>
      <c r="I66" s="103">
        <f t="shared" si="8"/>
        <v>107.48172252848558</v>
      </c>
      <c r="J66" s="104">
        <f t="shared" si="1"/>
        <v>22.463680008453483</v>
      </c>
      <c r="K66" s="76">
        <f t="shared" si="9"/>
        <v>225.07628460543</v>
      </c>
      <c r="L66" s="76">
        <f t="shared" si="2"/>
        <v>168.82156328695189</v>
      </c>
      <c r="M66" s="103">
        <f t="shared" si="10"/>
        <v>8.4716734966528122</v>
      </c>
      <c r="N66" s="103">
        <f t="shared" si="3"/>
        <v>264.7397967704004</v>
      </c>
    </row>
    <row r="67" spans="1:14">
      <c r="A67" s="102">
        <v>40413</v>
      </c>
      <c r="B67" t="s">
        <v>140</v>
      </c>
      <c r="C67">
        <v>7.6950000000000003</v>
      </c>
      <c r="D67">
        <v>317.30599999999998</v>
      </c>
      <c r="E67">
        <v>30.3</v>
      </c>
      <c r="F67">
        <v>5820</v>
      </c>
      <c r="G67">
        <v>17.8</v>
      </c>
      <c r="I67" s="103">
        <f t="shared" si="8"/>
        <v>106.92119919866924</v>
      </c>
      <c r="J67" s="104">
        <f t="shared" si="1"/>
        <v>22.346530632521873</v>
      </c>
      <c r="K67" s="76">
        <f t="shared" si="9"/>
        <v>223.90249890920347</v>
      </c>
      <c r="L67" s="76">
        <f t="shared" si="2"/>
        <v>167.94114917958285</v>
      </c>
      <c r="M67" s="103">
        <f t="shared" si="10"/>
        <v>8.4274932348766551</v>
      </c>
      <c r="N67" s="103">
        <f t="shared" si="3"/>
        <v>263.35916358989545</v>
      </c>
    </row>
    <row r="68" spans="1:14">
      <c r="A68" s="102">
        <v>40413</v>
      </c>
      <c r="B68" t="s">
        <v>141</v>
      </c>
      <c r="C68">
        <v>7.8609999999999998</v>
      </c>
      <c r="D68">
        <v>317.30599999999998</v>
      </c>
      <c r="E68">
        <v>30.3</v>
      </c>
      <c r="F68">
        <v>5808</v>
      </c>
      <c r="G68">
        <v>17.8</v>
      </c>
      <c r="I68" s="103">
        <f t="shared" si="8"/>
        <v>106.92119919866924</v>
      </c>
      <c r="J68" s="104">
        <f t="shared" si="1"/>
        <v>22.346530632521873</v>
      </c>
      <c r="K68" s="76">
        <f t="shared" si="9"/>
        <v>223.90249890920347</v>
      </c>
      <c r="L68" s="76">
        <f t="shared" si="2"/>
        <v>167.94114917958285</v>
      </c>
      <c r="M68" s="103">
        <f t="shared" si="10"/>
        <v>8.4274932348766551</v>
      </c>
      <c r="N68" s="103">
        <f t="shared" si="3"/>
        <v>263.35916358989545</v>
      </c>
    </row>
    <row r="69" spans="1:14">
      <c r="A69" s="102">
        <v>40413</v>
      </c>
      <c r="B69" t="s">
        <v>142</v>
      </c>
      <c r="C69">
        <v>8.0280000000000005</v>
      </c>
      <c r="D69">
        <v>317.30599999999998</v>
      </c>
      <c r="E69">
        <v>30.3</v>
      </c>
      <c r="F69">
        <v>5810</v>
      </c>
      <c r="G69">
        <v>17.8</v>
      </c>
      <c r="I69" s="103">
        <f t="shared" si="8"/>
        <v>106.92119919866924</v>
      </c>
      <c r="J69" s="104">
        <f t="shared" si="1"/>
        <v>22.346530632521873</v>
      </c>
      <c r="K69" s="76">
        <f t="shared" si="9"/>
        <v>223.90249890920347</v>
      </c>
      <c r="L69" s="76">
        <f t="shared" si="2"/>
        <v>167.94114917958285</v>
      </c>
      <c r="M69" s="103">
        <f t="shared" si="10"/>
        <v>8.4274932348766551</v>
      </c>
      <c r="N69" s="103">
        <f t="shared" si="3"/>
        <v>263.35916358989545</v>
      </c>
    </row>
    <row r="70" spans="1:14">
      <c r="A70" s="102">
        <v>40413</v>
      </c>
      <c r="B70" t="s">
        <v>143</v>
      </c>
      <c r="C70">
        <v>8.1950000000000003</v>
      </c>
      <c r="D70">
        <v>316.75400000000002</v>
      </c>
      <c r="E70">
        <v>30.32</v>
      </c>
      <c r="F70">
        <v>5797</v>
      </c>
      <c r="G70">
        <v>17.8</v>
      </c>
      <c r="I70" s="103">
        <f t="shared" si="8"/>
        <v>106.73509792310104</v>
      </c>
      <c r="J70" s="104">
        <f t="shared" si="1"/>
        <v>22.307635465928115</v>
      </c>
      <c r="K70" s="76">
        <f t="shared" si="9"/>
        <v>223.5127862894218</v>
      </c>
      <c r="L70" s="76">
        <f t="shared" si="2"/>
        <v>167.64883986845516</v>
      </c>
      <c r="M70" s="103">
        <f t="shared" si="10"/>
        <v>8.4128247944494312</v>
      </c>
      <c r="N70" s="103">
        <f t="shared" si="3"/>
        <v>262.9007748265447</v>
      </c>
    </row>
    <row r="71" spans="1:14">
      <c r="A71" s="102">
        <v>40413</v>
      </c>
      <c r="B71" t="s">
        <v>144</v>
      </c>
      <c r="C71">
        <v>8.3620000000000001</v>
      </c>
      <c r="D71">
        <v>317.85899999999998</v>
      </c>
      <c r="E71">
        <v>30.28</v>
      </c>
      <c r="F71">
        <v>5799</v>
      </c>
      <c r="G71">
        <v>17.8</v>
      </c>
      <c r="I71" s="103">
        <f t="shared" si="8"/>
        <v>107.10766974171155</v>
      </c>
      <c r="J71" s="104">
        <f t="shared" si="1"/>
        <v>22.385502976017712</v>
      </c>
      <c r="K71" s="76">
        <f t="shared" si="9"/>
        <v>224.2929848079124</v>
      </c>
      <c r="L71" s="76">
        <f t="shared" si="2"/>
        <v>168.23403849920672</v>
      </c>
      <c r="M71" s="103">
        <f t="shared" si="10"/>
        <v>8.4421907808429388</v>
      </c>
      <c r="N71" s="103">
        <f t="shared" si="3"/>
        <v>263.81846190134183</v>
      </c>
    </row>
    <row r="72" spans="1:14">
      <c r="A72" s="102">
        <v>40413</v>
      </c>
      <c r="B72" t="s">
        <v>145</v>
      </c>
      <c r="C72">
        <v>8.5289999999999999</v>
      </c>
      <c r="D72">
        <v>317.58300000000003</v>
      </c>
      <c r="E72">
        <v>30.29</v>
      </c>
      <c r="F72">
        <v>5802</v>
      </c>
      <c r="G72">
        <v>17.8</v>
      </c>
      <c r="I72" s="103">
        <f t="shared" si="8"/>
        <v>107.01438825096103</v>
      </c>
      <c r="J72" s="104">
        <f t="shared" si="1"/>
        <v>22.366007144450855</v>
      </c>
      <c r="K72" s="76">
        <f t="shared" si="9"/>
        <v>224.09764507138169</v>
      </c>
      <c r="L72" s="76">
        <f t="shared" si="2"/>
        <v>168.08752124284189</v>
      </c>
      <c r="M72" s="103">
        <f t="shared" si="10"/>
        <v>8.4348383648755654</v>
      </c>
      <c r="N72" s="103">
        <f t="shared" si="3"/>
        <v>263.58869890236144</v>
      </c>
    </row>
    <row r="73" spans="1:14">
      <c r="A73" s="102">
        <v>40413</v>
      </c>
      <c r="B73" t="s">
        <v>146</v>
      </c>
      <c r="C73">
        <v>8.6959999999999997</v>
      </c>
      <c r="D73">
        <v>314.55700000000002</v>
      </c>
      <c r="E73">
        <v>30.4</v>
      </c>
      <c r="F73">
        <v>5796</v>
      </c>
      <c r="G73">
        <v>17.8</v>
      </c>
      <c r="I73" s="103">
        <f t="shared" si="8"/>
        <v>105.99436612187196</v>
      </c>
      <c r="J73" s="104">
        <f t="shared" si="1"/>
        <v>22.152822519471236</v>
      </c>
      <c r="K73" s="76">
        <f t="shared" si="9"/>
        <v>221.96162802932284</v>
      </c>
      <c r="L73" s="76">
        <f t="shared" si="2"/>
        <v>166.48537227863579</v>
      </c>
      <c r="M73" s="103">
        <f t="shared" si="10"/>
        <v>8.3544405611028072</v>
      </c>
      <c r="N73" s="103">
        <f t="shared" si="3"/>
        <v>261.07626753446272</v>
      </c>
    </row>
    <row r="74" spans="1:14">
      <c r="A74" s="102">
        <v>40413</v>
      </c>
      <c r="B74" t="s">
        <v>147</v>
      </c>
      <c r="C74">
        <v>8.8460000000000001</v>
      </c>
      <c r="D74">
        <v>317.85899999999998</v>
      </c>
      <c r="E74">
        <v>30.28</v>
      </c>
      <c r="F74">
        <v>5793</v>
      </c>
      <c r="G74">
        <v>17.8</v>
      </c>
      <c r="I74" s="103">
        <f t="shared" si="8"/>
        <v>107.10766974171155</v>
      </c>
      <c r="J74" s="104">
        <f t="shared" si="1"/>
        <v>22.385502976017712</v>
      </c>
      <c r="K74" s="76">
        <f t="shared" si="9"/>
        <v>224.2929848079124</v>
      </c>
      <c r="L74" s="76">
        <f t="shared" si="2"/>
        <v>168.23403849920672</v>
      </c>
      <c r="M74" s="103">
        <f t="shared" si="10"/>
        <v>8.4421907808429388</v>
      </c>
      <c r="N74" s="103">
        <f t="shared" si="3"/>
        <v>263.81846190134183</v>
      </c>
    </row>
    <row r="75" spans="1:14">
      <c r="A75" s="102">
        <v>40413</v>
      </c>
      <c r="B75" t="s">
        <v>148</v>
      </c>
      <c r="C75">
        <v>9.0129999999999999</v>
      </c>
      <c r="D75">
        <v>319.24700000000001</v>
      </c>
      <c r="E75">
        <v>30.23</v>
      </c>
      <c r="F75">
        <v>5793</v>
      </c>
      <c r="G75">
        <v>17.8</v>
      </c>
      <c r="I75" s="103">
        <f t="shared" si="8"/>
        <v>107.57546804253654</v>
      </c>
      <c r="J75" s="104">
        <f t="shared" si="1"/>
        <v>22.483272820890132</v>
      </c>
      <c r="K75" s="76">
        <f t="shared" si="9"/>
        <v>225.27259604801435</v>
      </c>
      <c r="L75" s="76">
        <f t="shared" si="2"/>
        <v>168.96880938480845</v>
      </c>
      <c r="M75" s="103">
        <f t="shared" si="10"/>
        <v>8.4790624867818547</v>
      </c>
      <c r="N75" s="103">
        <f t="shared" si="3"/>
        <v>264.97070271193297</v>
      </c>
    </row>
    <row r="76" spans="1:14">
      <c r="A76" s="102">
        <v>40413</v>
      </c>
      <c r="B76" t="s">
        <v>149</v>
      </c>
      <c r="C76">
        <v>9.18</v>
      </c>
      <c r="D76">
        <v>319.24700000000001</v>
      </c>
      <c r="E76">
        <v>30.23</v>
      </c>
      <c r="F76">
        <v>5800</v>
      </c>
      <c r="G76">
        <v>17.8</v>
      </c>
      <c r="I76" s="103">
        <f t="shared" si="8"/>
        <v>107.57546804253654</v>
      </c>
      <c r="J76" s="104">
        <f t="shared" si="1"/>
        <v>22.483272820890132</v>
      </c>
      <c r="K76" s="76">
        <f t="shared" si="9"/>
        <v>225.27259604801435</v>
      </c>
      <c r="L76" s="76">
        <f t="shared" si="2"/>
        <v>168.96880938480845</v>
      </c>
      <c r="M76" s="103">
        <f t="shared" si="10"/>
        <v>8.4790624867818547</v>
      </c>
      <c r="N76" s="103">
        <f t="shared" si="3"/>
        <v>264.97070271193297</v>
      </c>
    </row>
    <row r="77" spans="1:14">
      <c r="A77" s="102">
        <v>40413</v>
      </c>
      <c r="B77" t="s">
        <v>150</v>
      </c>
      <c r="C77">
        <v>9.3469999999999995</v>
      </c>
      <c r="D77">
        <v>322.04199999999997</v>
      </c>
      <c r="E77">
        <v>30.13</v>
      </c>
      <c r="F77">
        <v>5796</v>
      </c>
      <c r="G77">
        <v>17.8</v>
      </c>
      <c r="I77" s="103">
        <f t="shared" si="8"/>
        <v>108.51806799733579</v>
      </c>
      <c r="J77" s="104">
        <f t="shared" si="1"/>
        <v>22.680276211443179</v>
      </c>
      <c r="K77" s="76">
        <f t="shared" si="9"/>
        <v>227.24648417247414</v>
      </c>
      <c r="L77" s="76">
        <f t="shared" si="2"/>
        <v>170.44935132421816</v>
      </c>
      <c r="M77" s="103">
        <f t="shared" si="10"/>
        <v>8.553357900617474</v>
      </c>
      <c r="N77" s="103">
        <f t="shared" si="3"/>
        <v>267.29243439429604</v>
      </c>
    </row>
    <row r="78" spans="1:14">
      <c r="A78" s="102">
        <v>40413</v>
      </c>
      <c r="B78" t="s">
        <v>151</v>
      </c>
      <c r="C78">
        <v>9.5139999999999993</v>
      </c>
      <c r="D78">
        <v>321.20100000000002</v>
      </c>
      <c r="E78">
        <v>30.16</v>
      </c>
      <c r="F78">
        <v>5802</v>
      </c>
      <c r="G78">
        <v>17.8</v>
      </c>
      <c r="I78" s="103">
        <f t="shared" si="8"/>
        <v>108.23430235863033</v>
      </c>
      <c r="J78" s="104">
        <f t="shared" si="1"/>
        <v>22.620969192953741</v>
      </c>
      <c r="K78" s="76">
        <f t="shared" si="9"/>
        <v>226.6522536916444</v>
      </c>
      <c r="L78" s="76">
        <f t="shared" si="2"/>
        <v>170.00364057818243</v>
      </c>
      <c r="M78" s="103">
        <f t="shared" si="10"/>
        <v>8.5309915876841789</v>
      </c>
      <c r="N78" s="103">
        <f t="shared" si="3"/>
        <v>266.59348711513059</v>
      </c>
    </row>
    <row r="79" spans="1:14">
      <c r="A79" s="102">
        <v>40413</v>
      </c>
      <c r="B79" t="s">
        <v>152</v>
      </c>
      <c r="C79">
        <v>9.6809999999999992</v>
      </c>
      <c r="D79">
        <v>315.654</v>
      </c>
      <c r="E79">
        <v>30.36</v>
      </c>
      <c r="F79">
        <v>5787</v>
      </c>
      <c r="G79">
        <v>17.8</v>
      </c>
      <c r="I79" s="103">
        <f t="shared" si="8"/>
        <v>106.36399929378862</v>
      </c>
      <c r="J79" s="104">
        <f t="shared" si="1"/>
        <v>22.230075852401818</v>
      </c>
      <c r="K79" s="76">
        <f t="shared" si="9"/>
        <v>222.73567276032227</v>
      </c>
      <c r="L79" s="76">
        <f t="shared" si="2"/>
        <v>167.06595517643169</v>
      </c>
      <c r="M79" s="103">
        <f t="shared" si="10"/>
        <v>8.3835749243447069</v>
      </c>
      <c r="N79" s="103">
        <f t="shared" si="3"/>
        <v>261.98671638577207</v>
      </c>
    </row>
    <row r="80" spans="1:14">
      <c r="A80" s="102">
        <v>40413</v>
      </c>
      <c r="B80" t="s">
        <v>153</v>
      </c>
      <c r="C80">
        <v>9.8480000000000008</v>
      </c>
      <c r="D80">
        <v>320.08300000000003</v>
      </c>
      <c r="E80">
        <v>30.2</v>
      </c>
      <c r="F80">
        <v>5789</v>
      </c>
      <c r="G80">
        <v>17.8</v>
      </c>
      <c r="I80" s="103">
        <f t="shared" si="8"/>
        <v>107.85726410955606</v>
      </c>
      <c r="J80" s="104">
        <f t="shared" si="1"/>
        <v>22.542168198897215</v>
      </c>
      <c r="K80" s="76">
        <f t="shared" si="9"/>
        <v>225.86270207059289</v>
      </c>
      <c r="L80" s="76">
        <f t="shared" si="2"/>
        <v>169.41142652419921</v>
      </c>
      <c r="M80" s="103">
        <f t="shared" si="10"/>
        <v>8.5012735587322279</v>
      </c>
      <c r="N80" s="103">
        <f t="shared" si="3"/>
        <v>265.66479871038212</v>
      </c>
    </row>
    <row r="81" spans="1:14">
      <c r="A81" s="102">
        <v>40413</v>
      </c>
      <c r="B81" t="s">
        <v>154</v>
      </c>
      <c r="C81">
        <v>10.013999999999999</v>
      </c>
      <c r="D81">
        <v>320.36200000000002</v>
      </c>
      <c r="E81">
        <v>30.19</v>
      </c>
      <c r="F81">
        <v>5783</v>
      </c>
      <c r="G81">
        <v>17.8</v>
      </c>
      <c r="I81" s="103">
        <f t="shared" si="8"/>
        <v>107.95138305058279</v>
      </c>
      <c r="J81" s="104">
        <f t="shared" si="1"/>
        <v>22.561839057571802</v>
      </c>
      <c r="K81" s="76">
        <f t="shared" si="9"/>
        <v>226.05979550247088</v>
      </c>
      <c r="L81" s="76">
        <f t="shared" si="2"/>
        <v>169.55925916388207</v>
      </c>
      <c r="M81" s="103">
        <f t="shared" si="10"/>
        <v>8.508691982250868</v>
      </c>
      <c r="N81" s="103">
        <f t="shared" si="3"/>
        <v>265.89662444533963</v>
      </c>
    </row>
    <row r="82" spans="1:14">
      <c r="A82" s="102">
        <v>40413</v>
      </c>
      <c r="B82" t="s">
        <v>155</v>
      </c>
      <c r="C82">
        <v>10.180999999999999</v>
      </c>
      <c r="D82">
        <v>317.58300000000003</v>
      </c>
      <c r="E82">
        <v>30.29</v>
      </c>
      <c r="F82">
        <v>5779</v>
      </c>
      <c r="G82">
        <v>17.8</v>
      </c>
      <c r="I82" s="103">
        <f t="shared" si="8"/>
        <v>107.01438825096103</v>
      </c>
      <c r="J82" s="104">
        <f t="shared" si="1"/>
        <v>22.366007144450855</v>
      </c>
      <c r="K82" s="76">
        <f t="shared" si="9"/>
        <v>224.09764507138169</v>
      </c>
      <c r="L82" s="76">
        <f t="shared" si="2"/>
        <v>168.08752124284189</v>
      </c>
      <c r="M82" s="103">
        <f t="shared" si="10"/>
        <v>8.4348383648755654</v>
      </c>
      <c r="N82" s="103">
        <f t="shared" si="3"/>
        <v>263.58869890236144</v>
      </c>
    </row>
    <row r="83" spans="1:14">
      <c r="A83" s="102">
        <v>40413</v>
      </c>
      <c r="B83" t="s">
        <v>156</v>
      </c>
      <c r="C83">
        <v>10.348000000000001</v>
      </c>
      <c r="D83">
        <v>320.36200000000002</v>
      </c>
      <c r="E83">
        <v>30.19</v>
      </c>
      <c r="F83">
        <v>5780</v>
      </c>
      <c r="G83">
        <v>17.8</v>
      </c>
      <c r="I83" s="103">
        <f t="shared" si="8"/>
        <v>107.95138305058279</v>
      </c>
      <c r="J83" s="104">
        <f t="shared" si="1"/>
        <v>22.561839057571802</v>
      </c>
      <c r="K83" s="76">
        <f t="shared" si="9"/>
        <v>226.05979550247088</v>
      </c>
      <c r="L83" s="76">
        <f t="shared" si="2"/>
        <v>169.55925916388207</v>
      </c>
      <c r="M83" s="103">
        <f t="shared" si="10"/>
        <v>8.508691982250868</v>
      </c>
      <c r="N83" s="103">
        <f t="shared" si="3"/>
        <v>265.89662444533963</v>
      </c>
    </row>
    <row r="84" spans="1:14">
      <c r="A84" s="102">
        <v>40413</v>
      </c>
      <c r="B84" t="s">
        <v>157</v>
      </c>
      <c r="C84">
        <v>10.515000000000001</v>
      </c>
      <c r="D84">
        <v>319.24700000000001</v>
      </c>
      <c r="E84">
        <v>30.23</v>
      </c>
      <c r="F84">
        <v>5775</v>
      </c>
      <c r="G84">
        <v>17.8</v>
      </c>
      <c r="I84" s="103">
        <f t="shared" si="8"/>
        <v>107.57546804253654</v>
      </c>
      <c r="J84" s="104">
        <f t="shared" si="1"/>
        <v>22.483272820890132</v>
      </c>
      <c r="K84" s="76">
        <f t="shared" si="9"/>
        <v>225.27259604801435</v>
      </c>
      <c r="L84" s="76">
        <f t="shared" si="2"/>
        <v>168.96880938480845</v>
      </c>
      <c r="M84" s="103">
        <f t="shared" si="10"/>
        <v>8.4790624867818547</v>
      </c>
      <c r="N84" s="103">
        <f t="shared" si="3"/>
        <v>264.97070271193297</v>
      </c>
    </row>
    <row r="85" spans="1:14">
      <c r="A85" s="102">
        <v>40413</v>
      </c>
      <c r="B85" t="s">
        <v>158</v>
      </c>
      <c r="C85">
        <v>10.682</v>
      </c>
      <c r="D85">
        <v>323.45100000000002</v>
      </c>
      <c r="E85">
        <v>30.08</v>
      </c>
      <c r="F85">
        <v>5763</v>
      </c>
      <c r="G85">
        <v>17.8</v>
      </c>
      <c r="I85" s="103">
        <f t="shared" si="8"/>
        <v>108.9929005953426</v>
      </c>
      <c r="J85" s="104">
        <f t="shared" ref="J85:J148" si="11">I85*20.9/100</f>
        <v>22.779516224426601</v>
      </c>
      <c r="K85" s="76">
        <f t="shared" si="9"/>
        <v>228.24082585638786</v>
      </c>
      <c r="L85" s="76">
        <f t="shared" ref="L85:L148" si="12">K85/1.33322</f>
        <v>171.19517098182433</v>
      </c>
      <c r="M85" s="103">
        <f t="shared" si="10"/>
        <v>8.5907840475124964</v>
      </c>
      <c r="N85" s="103">
        <f t="shared" ref="N85:N148" si="13">M85*31.25</f>
        <v>268.46200148476549</v>
      </c>
    </row>
    <row r="86" spans="1:14">
      <c r="A86" s="102">
        <v>40413</v>
      </c>
      <c r="B86" t="s">
        <v>159</v>
      </c>
      <c r="C86">
        <v>10.849</v>
      </c>
      <c r="D86">
        <v>322.04199999999997</v>
      </c>
      <c r="E86">
        <v>30.13</v>
      </c>
      <c r="F86">
        <v>5769</v>
      </c>
      <c r="G86">
        <v>17.8</v>
      </c>
      <c r="I86" s="103">
        <f t="shared" si="8"/>
        <v>108.51806799733579</v>
      </c>
      <c r="J86" s="104">
        <f t="shared" si="11"/>
        <v>22.680276211443179</v>
      </c>
      <c r="K86" s="76">
        <f t="shared" si="9"/>
        <v>227.24648417247414</v>
      </c>
      <c r="L86" s="76">
        <f t="shared" si="12"/>
        <v>170.44935132421816</v>
      </c>
      <c r="M86" s="103">
        <f t="shared" si="10"/>
        <v>8.553357900617474</v>
      </c>
      <c r="N86" s="103">
        <f t="shared" si="13"/>
        <v>267.29243439429604</v>
      </c>
    </row>
    <row r="87" spans="1:14">
      <c r="A87" s="102">
        <v>40413</v>
      </c>
      <c r="B87" t="s">
        <v>160</v>
      </c>
      <c r="C87">
        <v>11.016</v>
      </c>
      <c r="D87">
        <v>321.762</v>
      </c>
      <c r="E87">
        <v>30.14</v>
      </c>
      <c r="F87">
        <v>5766</v>
      </c>
      <c r="G87">
        <v>17.8</v>
      </c>
      <c r="I87" s="103">
        <f t="shared" si="8"/>
        <v>108.42338520728677</v>
      </c>
      <c r="J87" s="104">
        <f t="shared" si="11"/>
        <v>22.660487508322934</v>
      </c>
      <c r="K87" s="76">
        <f t="shared" si="9"/>
        <v>227.04820999060419</v>
      </c>
      <c r="L87" s="76">
        <f t="shared" si="12"/>
        <v>170.3006330467621</v>
      </c>
      <c r="M87" s="103">
        <f t="shared" si="10"/>
        <v>8.5458950347070868</v>
      </c>
      <c r="N87" s="103">
        <f t="shared" si="13"/>
        <v>267.05921983459643</v>
      </c>
    </row>
    <row r="88" spans="1:14">
      <c r="A88" s="102">
        <v>40413</v>
      </c>
      <c r="B88" t="s">
        <v>161</v>
      </c>
      <c r="C88">
        <v>11.183</v>
      </c>
      <c r="D88">
        <v>320.08300000000003</v>
      </c>
      <c r="E88">
        <v>30.2</v>
      </c>
      <c r="F88">
        <v>5761</v>
      </c>
      <c r="G88">
        <v>17.8</v>
      </c>
      <c r="I88" s="103">
        <f t="shared" si="8"/>
        <v>107.85726410955606</v>
      </c>
      <c r="J88" s="104">
        <f t="shared" si="11"/>
        <v>22.542168198897215</v>
      </c>
      <c r="K88" s="76">
        <f t="shared" si="9"/>
        <v>225.86270207059289</v>
      </c>
      <c r="L88" s="76">
        <f t="shared" si="12"/>
        <v>169.41142652419921</v>
      </c>
      <c r="M88" s="103">
        <f t="shared" si="10"/>
        <v>8.5012735587322279</v>
      </c>
      <c r="N88" s="103">
        <f t="shared" si="13"/>
        <v>265.66479871038212</v>
      </c>
    </row>
    <row r="89" spans="1:14">
      <c r="A89" s="102">
        <v>40413</v>
      </c>
      <c r="B89" t="s">
        <v>162</v>
      </c>
      <c r="C89">
        <v>11.35</v>
      </c>
      <c r="D89">
        <v>319.67</v>
      </c>
      <c r="E89">
        <v>30.17</v>
      </c>
      <c r="F89">
        <v>5773</v>
      </c>
      <c r="G89">
        <v>17.899999999999999</v>
      </c>
      <c r="I89" s="103">
        <f t="shared" si="8"/>
        <v>107.93877165901998</v>
      </c>
      <c r="J89" s="104">
        <f t="shared" si="11"/>
        <v>22.559203276735175</v>
      </c>
      <c r="K89" s="76">
        <f t="shared" si="9"/>
        <v>226.00421599108316</v>
      </c>
      <c r="L89" s="76">
        <f t="shared" si="12"/>
        <v>169.51757098684624</v>
      </c>
      <c r="M89" s="103">
        <f t="shared" si="10"/>
        <v>8.4916568967509445</v>
      </c>
      <c r="N89" s="103">
        <f t="shared" si="13"/>
        <v>265.36427802346702</v>
      </c>
    </row>
    <row r="90" spans="1:14">
      <c r="A90" s="102">
        <v>40413</v>
      </c>
      <c r="B90" t="s">
        <v>163</v>
      </c>
      <c r="C90">
        <v>11.516999999999999</v>
      </c>
      <c r="D90">
        <v>323.31799999999998</v>
      </c>
      <c r="E90">
        <v>30.04</v>
      </c>
      <c r="F90">
        <v>5758</v>
      </c>
      <c r="G90">
        <v>17.899999999999999</v>
      </c>
      <c r="I90" s="103">
        <f t="shared" si="8"/>
        <v>109.17112366359002</v>
      </c>
      <c r="J90" s="104">
        <f t="shared" si="11"/>
        <v>22.816764845690315</v>
      </c>
      <c r="K90" s="76">
        <f t="shared" si="9"/>
        <v>228.5845376339654</v>
      </c>
      <c r="L90" s="76">
        <f t="shared" si="12"/>
        <v>171.45297672849597</v>
      </c>
      <c r="M90" s="103">
        <f t="shared" si="10"/>
        <v>8.588607327425569</v>
      </c>
      <c r="N90" s="103">
        <f t="shared" si="13"/>
        <v>268.39397898204902</v>
      </c>
    </row>
    <row r="91" spans="1:14">
      <c r="A91" s="102">
        <v>40413</v>
      </c>
      <c r="B91" t="s">
        <v>164</v>
      </c>
      <c r="C91">
        <v>11.683</v>
      </c>
      <c r="D91">
        <v>319.392</v>
      </c>
      <c r="E91">
        <v>30.18</v>
      </c>
      <c r="F91">
        <v>5755</v>
      </c>
      <c r="G91">
        <v>17.899999999999999</v>
      </c>
      <c r="I91" s="103">
        <f t="shared" si="8"/>
        <v>107.84463503583491</v>
      </c>
      <c r="J91" s="104">
        <f t="shared" si="11"/>
        <v>22.539528722489493</v>
      </c>
      <c r="K91" s="76">
        <f t="shared" si="9"/>
        <v>225.80711097133917</v>
      </c>
      <c r="L91" s="76">
        <f t="shared" si="12"/>
        <v>169.36972965552508</v>
      </c>
      <c r="M91" s="103">
        <f t="shared" si="10"/>
        <v>8.4842510694173541</v>
      </c>
      <c r="N91" s="103">
        <f t="shared" si="13"/>
        <v>265.13284591929232</v>
      </c>
    </row>
    <row r="92" spans="1:14">
      <c r="A92" s="102">
        <v>40413</v>
      </c>
      <c r="B92" t="s">
        <v>165</v>
      </c>
      <c r="C92">
        <v>11.85</v>
      </c>
      <c r="D92">
        <v>320.22800000000001</v>
      </c>
      <c r="E92">
        <v>30.15</v>
      </c>
      <c r="F92">
        <v>5756</v>
      </c>
      <c r="G92">
        <v>17.899999999999999</v>
      </c>
      <c r="I92" s="103">
        <f t="shared" si="8"/>
        <v>108.12732625894397</v>
      </c>
      <c r="J92" s="104">
        <f t="shared" si="11"/>
        <v>22.598611188119289</v>
      </c>
      <c r="K92" s="76">
        <f t="shared" si="9"/>
        <v>226.39901513389674</v>
      </c>
      <c r="L92" s="76">
        <f t="shared" si="12"/>
        <v>169.81369551454128</v>
      </c>
      <c r="M92" s="103">
        <f t="shared" si="10"/>
        <v>8.5064906857986511</v>
      </c>
      <c r="N92" s="103">
        <f t="shared" si="13"/>
        <v>265.82783393120786</v>
      </c>
    </row>
    <row r="93" spans="1:14">
      <c r="A93" s="102">
        <v>40413</v>
      </c>
      <c r="B93" t="s">
        <v>166</v>
      </c>
      <c r="C93">
        <v>12.016999999999999</v>
      </c>
      <c r="D93">
        <v>321.62799999999999</v>
      </c>
      <c r="E93">
        <v>30.1</v>
      </c>
      <c r="F93">
        <v>5757</v>
      </c>
      <c r="G93">
        <v>17.899999999999999</v>
      </c>
      <c r="I93" s="103">
        <f t="shared" si="8"/>
        <v>108.6003597804697</v>
      </c>
      <c r="J93" s="104">
        <f t="shared" si="11"/>
        <v>22.697475194118166</v>
      </c>
      <c r="K93" s="76">
        <f t="shared" si="9"/>
        <v>227.3894615557594</v>
      </c>
      <c r="L93" s="76">
        <f t="shared" si="12"/>
        <v>170.5565934772651</v>
      </c>
      <c r="M93" s="103">
        <f t="shared" si="10"/>
        <v>8.5437047313516956</v>
      </c>
      <c r="N93" s="103">
        <f t="shared" si="13"/>
        <v>266.9907728547405</v>
      </c>
    </row>
    <row r="94" spans="1:14">
      <c r="A94" s="102">
        <v>40413</v>
      </c>
      <c r="B94" t="s">
        <v>167</v>
      </c>
      <c r="C94">
        <v>12.183999999999999</v>
      </c>
      <c r="D94">
        <v>323.60000000000002</v>
      </c>
      <c r="E94">
        <v>30.03</v>
      </c>
      <c r="F94">
        <v>5738</v>
      </c>
      <c r="G94">
        <v>17.899999999999999</v>
      </c>
      <c r="I94" s="103">
        <f t="shared" si="8"/>
        <v>109.26658403078635</v>
      </c>
      <c r="J94" s="104">
        <f t="shared" si="11"/>
        <v>22.836716062434345</v>
      </c>
      <c r="K94" s="76">
        <f t="shared" si="9"/>
        <v>228.78441433364267</v>
      </c>
      <c r="L94" s="76">
        <f t="shared" si="12"/>
        <v>171.60289699647669</v>
      </c>
      <c r="M94" s="103">
        <f t="shared" si="10"/>
        <v>8.5961172950952935</v>
      </c>
      <c r="N94" s="103">
        <f t="shared" si="13"/>
        <v>268.62866547172791</v>
      </c>
    </row>
    <row r="95" spans="1:14">
      <c r="A95" s="102">
        <v>40413</v>
      </c>
      <c r="B95" t="s">
        <v>168</v>
      </c>
      <c r="C95">
        <v>12.351000000000001</v>
      </c>
      <c r="D95">
        <v>321.34800000000001</v>
      </c>
      <c r="E95">
        <v>30.11</v>
      </c>
      <c r="F95">
        <v>5744</v>
      </c>
      <c r="G95">
        <v>17.899999999999999</v>
      </c>
      <c r="I95" s="103">
        <f t="shared" si="8"/>
        <v>108.50556434727866</v>
      </c>
      <c r="J95" s="104">
        <f t="shared" si="11"/>
        <v>22.677662948581236</v>
      </c>
      <c r="K95" s="76">
        <f t="shared" si="9"/>
        <v>227.19097710732083</v>
      </c>
      <c r="L95" s="76">
        <f t="shared" si="12"/>
        <v>170.40771748647697</v>
      </c>
      <c r="M95" s="103">
        <f t="shared" si="10"/>
        <v>8.5362470747407784</v>
      </c>
      <c r="N95" s="103">
        <f t="shared" si="13"/>
        <v>266.75772108564934</v>
      </c>
    </row>
    <row r="96" spans="1:14">
      <c r="A96" s="102">
        <v>40413</v>
      </c>
      <c r="B96" t="s">
        <v>169</v>
      </c>
      <c r="C96">
        <v>12.518000000000001</v>
      </c>
      <c r="D96">
        <v>321.34800000000001</v>
      </c>
      <c r="E96">
        <v>30.11</v>
      </c>
      <c r="F96">
        <v>5744</v>
      </c>
      <c r="G96">
        <v>17.899999999999999</v>
      </c>
      <c r="I96" s="103">
        <f t="shared" si="8"/>
        <v>108.50556434727866</v>
      </c>
      <c r="J96" s="104">
        <f t="shared" si="11"/>
        <v>22.677662948581236</v>
      </c>
      <c r="K96" s="76">
        <f t="shared" si="9"/>
        <v>227.19097710732083</v>
      </c>
      <c r="L96" s="76">
        <f t="shared" si="12"/>
        <v>170.40771748647697</v>
      </c>
      <c r="M96" s="103">
        <f t="shared" si="10"/>
        <v>8.5362470747407784</v>
      </c>
      <c r="N96" s="103">
        <f t="shared" si="13"/>
        <v>266.75772108564934</v>
      </c>
    </row>
    <row r="97" spans="1:14">
      <c r="A97" s="102">
        <v>40413</v>
      </c>
      <c r="B97" t="s">
        <v>170</v>
      </c>
      <c r="C97">
        <v>12.685</v>
      </c>
      <c r="D97">
        <v>320.78800000000001</v>
      </c>
      <c r="E97">
        <v>30.13</v>
      </c>
      <c r="F97">
        <v>5738</v>
      </c>
      <c r="G97">
        <v>17.899999999999999</v>
      </c>
      <c r="I97" s="103">
        <f t="shared" si="8"/>
        <v>108.31625682351925</v>
      </c>
      <c r="J97" s="104">
        <f t="shared" si="11"/>
        <v>22.638097676115521</v>
      </c>
      <c r="K97" s="76">
        <f t="shared" si="9"/>
        <v>226.79460147851884</v>
      </c>
      <c r="L97" s="76">
        <f t="shared" si="12"/>
        <v>170.1104104937811</v>
      </c>
      <c r="M97" s="103">
        <f t="shared" si="10"/>
        <v>8.521354052381616</v>
      </c>
      <c r="N97" s="103">
        <f t="shared" si="13"/>
        <v>266.29231413692548</v>
      </c>
    </row>
    <row r="98" spans="1:14">
      <c r="A98" s="102">
        <v>40413</v>
      </c>
      <c r="B98" t="s">
        <v>171</v>
      </c>
      <c r="C98">
        <v>12.852</v>
      </c>
      <c r="D98">
        <v>325.017</v>
      </c>
      <c r="E98">
        <v>29.98</v>
      </c>
      <c r="F98">
        <v>5737</v>
      </c>
      <c r="G98">
        <v>17.899999999999999</v>
      </c>
      <c r="I98" s="103">
        <f t="shared" si="8"/>
        <v>109.74532081419972</v>
      </c>
      <c r="J98" s="104">
        <f t="shared" si="11"/>
        <v>22.936772050167736</v>
      </c>
      <c r="K98" s="76">
        <f t="shared" si="9"/>
        <v>229.7868023517612</v>
      </c>
      <c r="L98" s="76">
        <f t="shared" si="12"/>
        <v>172.35475191773389</v>
      </c>
      <c r="M98" s="103">
        <f t="shared" si="10"/>
        <v>8.6337800222703152</v>
      </c>
      <c r="N98" s="103">
        <f t="shared" si="13"/>
        <v>269.80562569594736</v>
      </c>
    </row>
    <row r="99" spans="1:14">
      <c r="A99" s="102">
        <v>40413</v>
      </c>
      <c r="B99" t="s">
        <v>172</v>
      </c>
      <c r="C99">
        <v>13.019</v>
      </c>
      <c r="D99">
        <v>325.017</v>
      </c>
      <c r="E99">
        <v>29.98</v>
      </c>
      <c r="F99">
        <v>5743</v>
      </c>
      <c r="G99">
        <v>17.899999999999999</v>
      </c>
      <c r="I99" s="103">
        <f t="shared" si="8"/>
        <v>109.74532081419972</v>
      </c>
      <c r="J99" s="104">
        <f t="shared" si="11"/>
        <v>22.936772050167736</v>
      </c>
      <c r="K99" s="76">
        <f t="shared" si="9"/>
        <v>229.7868023517612</v>
      </c>
      <c r="L99" s="76">
        <f t="shared" si="12"/>
        <v>172.35475191773389</v>
      </c>
      <c r="M99" s="103">
        <f t="shared" si="10"/>
        <v>8.6337800222703152</v>
      </c>
      <c r="N99" s="103">
        <f t="shared" si="13"/>
        <v>269.80562569594736</v>
      </c>
    </row>
    <row r="100" spans="1:14">
      <c r="A100" s="102">
        <v>40413</v>
      </c>
      <c r="B100" t="s">
        <v>173</v>
      </c>
      <c r="C100">
        <v>13.186</v>
      </c>
      <c r="D100">
        <v>323.036</v>
      </c>
      <c r="E100">
        <v>30.05</v>
      </c>
      <c r="F100">
        <v>5733</v>
      </c>
      <c r="G100">
        <v>17.899999999999999</v>
      </c>
      <c r="I100" s="103">
        <f t="shared" si="8"/>
        <v>109.07575866437614</v>
      </c>
      <c r="J100" s="104">
        <f t="shared" si="11"/>
        <v>22.796833560854612</v>
      </c>
      <c r="K100" s="76">
        <f t="shared" si="9"/>
        <v>228.38486061755086</v>
      </c>
      <c r="L100" s="76">
        <f t="shared" si="12"/>
        <v>171.30320623569315</v>
      </c>
      <c r="M100" s="103">
        <f t="shared" si="10"/>
        <v>8.5811048624555095</v>
      </c>
      <c r="N100" s="103">
        <f t="shared" si="13"/>
        <v>268.15952695173468</v>
      </c>
    </row>
    <row r="101" spans="1:14">
      <c r="A101" s="102">
        <v>40413</v>
      </c>
      <c r="B101" t="s">
        <v>174</v>
      </c>
      <c r="C101">
        <v>13.353</v>
      </c>
      <c r="D101">
        <v>322.75400000000002</v>
      </c>
      <c r="E101">
        <v>30.06</v>
      </c>
      <c r="F101">
        <v>5726</v>
      </c>
      <c r="G101">
        <v>17.899999999999999</v>
      </c>
      <c r="I101" s="103">
        <f t="shared" si="8"/>
        <v>108.9804889070228</v>
      </c>
      <c r="J101" s="104">
        <f t="shared" si="11"/>
        <v>22.776922181567766</v>
      </c>
      <c r="K101" s="76">
        <f t="shared" si="9"/>
        <v>228.18538302032266</v>
      </c>
      <c r="L101" s="76">
        <f t="shared" si="12"/>
        <v>171.15358531999419</v>
      </c>
      <c r="M101" s="103">
        <f t="shared" si="10"/>
        <v>8.5736098902629685</v>
      </c>
      <c r="N101" s="103">
        <f t="shared" si="13"/>
        <v>267.92530907071779</v>
      </c>
    </row>
    <row r="102" spans="1:14">
      <c r="A102" s="102">
        <v>40413</v>
      </c>
      <c r="B102" t="s">
        <v>175</v>
      </c>
      <c r="C102">
        <v>13.519</v>
      </c>
      <c r="D102">
        <v>325.87099999999998</v>
      </c>
      <c r="E102">
        <v>29.95</v>
      </c>
      <c r="F102">
        <v>5727</v>
      </c>
      <c r="G102">
        <v>17.899999999999999</v>
      </c>
      <c r="I102" s="103">
        <f t="shared" si="8"/>
        <v>110.03371541372773</v>
      </c>
      <c r="J102" s="104">
        <f t="shared" si="11"/>
        <v>22.997046521469098</v>
      </c>
      <c r="K102" s="76">
        <f t="shared" si="9"/>
        <v>230.39064835038243</v>
      </c>
      <c r="L102" s="76">
        <f t="shared" si="12"/>
        <v>172.80767491515459</v>
      </c>
      <c r="M102" s="103">
        <f t="shared" si="10"/>
        <v>8.6564683292838875</v>
      </c>
      <c r="N102" s="103">
        <f t="shared" si="13"/>
        <v>270.51463529012148</v>
      </c>
    </row>
    <row r="103" spans="1:14">
      <c r="A103" s="102">
        <v>40413</v>
      </c>
      <c r="B103" t="s">
        <v>176</v>
      </c>
      <c r="C103">
        <v>13.686999999999999</v>
      </c>
      <c r="D103">
        <v>325.58600000000001</v>
      </c>
      <c r="E103">
        <v>29.96</v>
      </c>
      <c r="F103">
        <v>5729</v>
      </c>
      <c r="G103">
        <v>17.899999999999999</v>
      </c>
      <c r="I103" s="103">
        <f t="shared" si="8"/>
        <v>109.93748753922385</v>
      </c>
      <c r="J103" s="104">
        <f t="shared" si="11"/>
        <v>22.976934895697781</v>
      </c>
      <c r="K103" s="76">
        <f t="shared" si="9"/>
        <v>230.18916462957043</v>
      </c>
      <c r="L103" s="76">
        <f t="shared" si="12"/>
        <v>172.65654927886652</v>
      </c>
      <c r="M103" s="103">
        <f t="shared" si="10"/>
        <v>8.6488979810055895</v>
      </c>
      <c r="N103" s="103">
        <f t="shared" si="13"/>
        <v>270.27806190642468</v>
      </c>
    </row>
    <row r="104" spans="1:14">
      <c r="A104" s="102">
        <v>40413</v>
      </c>
      <c r="B104" t="s">
        <v>177</v>
      </c>
      <c r="C104">
        <v>13.853</v>
      </c>
      <c r="D104">
        <v>323.60000000000002</v>
      </c>
      <c r="E104">
        <v>30.03</v>
      </c>
      <c r="F104">
        <v>5727</v>
      </c>
      <c r="G104">
        <v>17.899999999999999</v>
      </c>
      <c r="I104" s="103">
        <f t="shared" si="8"/>
        <v>109.26658403078635</v>
      </c>
      <c r="J104" s="104">
        <f t="shared" si="11"/>
        <v>22.836716062434345</v>
      </c>
      <c r="K104" s="76">
        <f t="shared" si="9"/>
        <v>228.78441433364267</v>
      </c>
      <c r="L104" s="76">
        <f t="shared" si="12"/>
        <v>171.60289699647669</v>
      </c>
      <c r="M104" s="103">
        <f t="shared" si="10"/>
        <v>8.5961172950952935</v>
      </c>
      <c r="N104" s="103">
        <f t="shared" si="13"/>
        <v>268.62866547172791</v>
      </c>
    </row>
    <row r="105" spans="1:14">
      <c r="A105" s="102">
        <v>40413</v>
      </c>
      <c r="B105" t="s">
        <v>178</v>
      </c>
      <c r="C105">
        <v>14.02</v>
      </c>
      <c r="D105">
        <v>326.72699999999998</v>
      </c>
      <c r="E105">
        <v>29.92</v>
      </c>
      <c r="F105">
        <v>5721</v>
      </c>
      <c r="G105">
        <v>17.899999999999999</v>
      </c>
      <c r="I105" s="103">
        <f t="shared" si="8"/>
        <v>110.32297862008568</v>
      </c>
      <c r="J105" s="104">
        <f t="shared" si="11"/>
        <v>23.057502531597905</v>
      </c>
      <c r="K105" s="76">
        <f t="shared" si="9"/>
        <v>230.99631305420652</v>
      </c>
      <c r="L105" s="76">
        <f t="shared" si="12"/>
        <v>173.26196205742977</v>
      </c>
      <c r="M105" s="103">
        <f t="shared" si="10"/>
        <v>8.679224970511985</v>
      </c>
      <c r="N105" s="103">
        <f t="shared" si="13"/>
        <v>271.22578032849952</v>
      </c>
    </row>
    <row r="106" spans="1:14">
      <c r="A106" s="102">
        <v>40413</v>
      </c>
      <c r="B106" t="s">
        <v>179</v>
      </c>
      <c r="C106">
        <v>14.186999999999999</v>
      </c>
      <c r="D106">
        <v>325.58600000000001</v>
      </c>
      <c r="E106">
        <v>29.96</v>
      </c>
      <c r="F106">
        <v>5709</v>
      </c>
      <c r="G106">
        <v>17.899999999999999</v>
      </c>
      <c r="I106" s="103">
        <f t="shared" si="8"/>
        <v>109.93748753922385</v>
      </c>
      <c r="J106" s="104">
        <f t="shared" si="11"/>
        <v>22.976934895697781</v>
      </c>
      <c r="K106" s="76">
        <f t="shared" si="9"/>
        <v>230.18916462957043</v>
      </c>
      <c r="L106" s="76">
        <f t="shared" si="12"/>
        <v>172.65654927886652</v>
      </c>
      <c r="M106" s="103">
        <f t="shared" si="10"/>
        <v>8.6488979810055895</v>
      </c>
      <c r="N106" s="103">
        <f t="shared" si="13"/>
        <v>270.27806190642468</v>
      </c>
    </row>
    <row r="107" spans="1:14">
      <c r="A107" s="102">
        <v>40413</v>
      </c>
      <c r="B107" t="s">
        <v>180</v>
      </c>
      <c r="C107">
        <v>14.355</v>
      </c>
      <c r="D107">
        <v>328.16</v>
      </c>
      <c r="E107">
        <v>29.87</v>
      </c>
      <c r="F107">
        <v>5717</v>
      </c>
      <c r="G107">
        <v>17.899999999999999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110.80702361339206</v>
      </c>
      <c r="J107" s="104">
        <f t="shared" si="11"/>
        <v>23.158667935198942</v>
      </c>
      <c r="K107" s="76">
        <f t="shared" ref="K107:K122" si="15">($B$9-EXP(52.57-6690.9/(273.15+G107)-4.681*LN(273.15+G107)))*I107/100*0.2095</f>
        <v>232.00981550133645</v>
      </c>
      <c r="L107" s="76">
        <f t="shared" si="12"/>
        <v>174.02215350905058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8.7173053001523151</v>
      </c>
      <c r="N107" s="103">
        <f t="shared" si="13"/>
        <v>272.41579062975984</v>
      </c>
    </row>
    <row r="108" spans="1:14">
      <c r="A108" s="102">
        <v>40413</v>
      </c>
      <c r="B108" t="s">
        <v>181</v>
      </c>
      <c r="C108">
        <v>14.521000000000001</v>
      </c>
      <c r="D108">
        <v>325.58600000000001</v>
      </c>
      <c r="E108">
        <v>29.96</v>
      </c>
      <c r="F108">
        <v>5718</v>
      </c>
      <c r="G108">
        <v>17.899999999999999</v>
      </c>
      <c r="I108" s="103">
        <f t="shared" si="14"/>
        <v>109.93748753922385</v>
      </c>
      <c r="J108" s="104">
        <f t="shared" si="11"/>
        <v>22.976934895697781</v>
      </c>
      <c r="K108" s="76">
        <f t="shared" si="15"/>
        <v>230.18916462957043</v>
      </c>
      <c r="L108" s="76">
        <f t="shared" si="12"/>
        <v>172.65654927886652</v>
      </c>
      <c r="M108" s="103">
        <f t="shared" si="16"/>
        <v>8.6488979810055895</v>
      </c>
      <c r="N108" s="103">
        <f t="shared" si="13"/>
        <v>270.27806190642468</v>
      </c>
    </row>
    <row r="109" spans="1:14">
      <c r="A109" s="102">
        <v>40413</v>
      </c>
      <c r="B109" t="s">
        <v>182</v>
      </c>
      <c r="C109">
        <v>14.688000000000001</v>
      </c>
      <c r="D109">
        <v>325.58600000000001</v>
      </c>
      <c r="E109">
        <v>29.96</v>
      </c>
      <c r="F109">
        <v>5710</v>
      </c>
      <c r="G109">
        <v>17.899999999999999</v>
      </c>
      <c r="I109" s="103">
        <f t="shared" si="14"/>
        <v>109.93748753922385</v>
      </c>
      <c r="J109" s="104">
        <f t="shared" si="11"/>
        <v>22.976934895697781</v>
      </c>
      <c r="K109" s="76">
        <f t="shared" si="15"/>
        <v>230.18916462957043</v>
      </c>
      <c r="L109" s="76">
        <f t="shared" si="12"/>
        <v>172.65654927886652</v>
      </c>
      <c r="M109" s="103">
        <f t="shared" si="16"/>
        <v>8.6488979810055895</v>
      </c>
      <c r="N109" s="103">
        <f t="shared" si="13"/>
        <v>270.27806190642468</v>
      </c>
    </row>
    <row r="110" spans="1:14">
      <c r="A110" s="102">
        <v>40413</v>
      </c>
      <c r="B110" t="s">
        <v>183</v>
      </c>
      <c r="C110">
        <v>14.856</v>
      </c>
      <c r="D110">
        <v>325.30200000000002</v>
      </c>
      <c r="E110">
        <v>29.97</v>
      </c>
      <c r="F110">
        <v>5705</v>
      </c>
      <c r="G110">
        <v>17.899999999999999</v>
      </c>
      <c r="I110" s="103">
        <f t="shared" si="14"/>
        <v>109.84135604860242</v>
      </c>
      <c r="J110" s="104">
        <f t="shared" si="11"/>
        <v>22.956843414157905</v>
      </c>
      <c r="K110" s="76">
        <f t="shared" si="15"/>
        <v>229.98788271913159</v>
      </c>
      <c r="L110" s="76">
        <f t="shared" si="12"/>
        <v>172.50557501322481</v>
      </c>
      <c r="M110" s="103">
        <f t="shared" si="16"/>
        <v>8.6413352153488781</v>
      </c>
      <c r="N110" s="103">
        <f t="shared" si="13"/>
        <v>270.04172547965243</v>
      </c>
    </row>
    <row r="111" spans="1:14">
      <c r="A111" s="102">
        <v>40413</v>
      </c>
      <c r="B111" t="s">
        <v>184</v>
      </c>
      <c r="C111">
        <v>15.022</v>
      </c>
      <c r="D111">
        <v>323.88299999999998</v>
      </c>
      <c r="E111">
        <v>30.02</v>
      </c>
      <c r="F111">
        <v>5699</v>
      </c>
      <c r="G111">
        <v>17.899999999999999</v>
      </c>
      <c r="I111" s="103">
        <f t="shared" si="14"/>
        <v>109.36213989227855</v>
      </c>
      <c r="J111" s="104">
        <f t="shared" si="11"/>
        <v>22.856687237486216</v>
      </c>
      <c r="K111" s="76">
        <f t="shared" si="15"/>
        <v>228.98449098106013</v>
      </c>
      <c r="L111" s="76">
        <f t="shared" si="12"/>
        <v>171.75296723801031</v>
      </c>
      <c r="M111" s="103">
        <f t="shared" si="16"/>
        <v>8.6036347754018951</v>
      </c>
      <c r="N111" s="103">
        <f t="shared" si="13"/>
        <v>268.86358673130923</v>
      </c>
    </row>
    <row r="112" spans="1:14">
      <c r="A112" s="102">
        <v>40413</v>
      </c>
      <c r="B112" t="s">
        <v>185</v>
      </c>
      <c r="C112">
        <v>15.189</v>
      </c>
      <c r="D112">
        <v>327.43200000000002</v>
      </c>
      <c r="E112">
        <v>29.94</v>
      </c>
      <c r="F112">
        <v>5711</v>
      </c>
      <c r="G112">
        <v>17.8</v>
      </c>
      <c r="I112" s="103">
        <f t="shared" si="14"/>
        <v>110.33512209901139</v>
      </c>
      <c r="J112" s="104">
        <f t="shared" si="11"/>
        <v>23.060040518693377</v>
      </c>
      <c r="K112" s="76">
        <f t="shared" si="15"/>
        <v>231.05155703985224</v>
      </c>
      <c r="L112" s="76">
        <f t="shared" si="12"/>
        <v>173.30339856876751</v>
      </c>
      <c r="M112" s="103">
        <f t="shared" si="16"/>
        <v>8.6965774984525357</v>
      </c>
      <c r="N112" s="103">
        <f t="shared" si="13"/>
        <v>271.76804682664175</v>
      </c>
    </row>
    <row r="113" spans="1:14">
      <c r="A113" s="102">
        <v>40413</v>
      </c>
      <c r="B113" t="s">
        <v>186</v>
      </c>
      <c r="C113">
        <v>15.356</v>
      </c>
      <c r="D113">
        <v>328.29199999999997</v>
      </c>
      <c r="E113">
        <v>29.91</v>
      </c>
      <c r="F113">
        <v>5705</v>
      </c>
      <c r="G113">
        <v>17.8</v>
      </c>
      <c r="I113" s="103">
        <f t="shared" si="14"/>
        <v>110.62519781476762</v>
      </c>
      <c r="J113" s="104">
        <f t="shared" si="11"/>
        <v>23.12066634328643</v>
      </c>
      <c r="K113" s="76">
        <f t="shared" si="15"/>
        <v>231.65900138313924</v>
      </c>
      <c r="L113" s="76">
        <f t="shared" si="12"/>
        <v>173.75902055410151</v>
      </c>
      <c r="M113" s="103">
        <f t="shared" si="16"/>
        <v>8.7194411695529261</v>
      </c>
      <c r="N113" s="103">
        <f t="shared" si="13"/>
        <v>272.48253654852897</v>
      </c>
    </row>
    <row r="114" spans="1:14">
      <c r="A114" s="102">
        <v>40413</v>
      </c>
      <c r="B114" t="s">
        <v>187</v>
      </c>
      <c r="C114">
        <v>15.523</v>
      </c>
      <c r="D114">
        <v>327.14499999999998</v>
      </c>
      <c r="E114">
        <v>29.95</v>
      </c>
      <c r="F114">
        <v>5705</v>
      </c>
      <c r="G114">
        <v>17.8</v>
      </c>
      <c r="I114" s="103">
        <f t="shared" si="14"/>
        <v>110.23862399314886</v>
      </c>
      <c r="J114" s="104">
        <f t="shared" si="11"/>
        <v>23.039872414568112</v>
      </c>
      <c r="K114" s="76">
        <f t="shared" si="15"/>
        <v>230.84948142524487</v>
      </c>
      <c r="L114" s="76">
        <f t="shared" si="12"/>
        <v>173.15182897439647</v>
      </c>
      <c r="M114" s="103">
        <f t="shared" si="16"/>
        <v>8.6889715499556086</v>
      </c>
      <c r="N114" s="103">
        <f t="shared" si="13"/>
        <v>271.53036093611274</v>
      </c>
    </row>
    <row r="115" spans="1:14">
      <c r="A115" s="102">
        <v>40413</v>
      </c>
      <c r="B115" t="s">
        <v>188</v>
      </c>
      <c r="C115">
        <v>15.69</v>
      </c>
      <c r="D115">
        <v>330.88900000000001</v>
      </c>
      <c r="E115">
        <v>29.82</v>
      </c>
      <c r="F115">
        <v>5698</v>
      </c>
      <c r="G115">
        <v>17.8</v>
      </c>
      <c r="I115" s="103">
        <f t="shared" si="14"/>
        <v>111.5006877436516</v>
      </c>
      <c r="J115" s="104">
        <f t="shared" si="11"/>
        <v>23.303643738423183</v>
      </c>
      <c r="K115" s="76">
        <f t="shared" si="15"/>
        <v>233.49235514568664</v>
      </c>
      <c r="L115" s="76">
        <f t="shared" si="12"/>
        <v>175.13415276224976</v>
      </c>
      <c r="M115" s="103">
        <f t="shared" si="16"/>
        <v>8.7884469935445075</v>
      </c>
      <c r="N115" s="103">
        <f t="shared" si="13"/>
        <v>274.63896854826584</v>
      </c>
    </row>
    <row r="116" spans="1:14">
      <c r="A116" s="102">
        <v>40413</v>
      </c>
      <c r="B116" t="s">
        <v>189</v>
      </c>
      <c r="C116">
        <v>15.856999999999999</v>
      </c>
      <c r="D116">
        <v>326.57400000000001</v>
      </c>
      <c r="E116">
        <v>29.97</v>
      </c>
      <c r="F116">
        <v>5697</v>
      </c>
      <c r="G116">
        <v>17.8</v>
      </c>
      <c r="I116" s="103">
        <f t="shared" si="14"/>
        <v>110.04591771060271</v>
      </c>
      <c r="J116" s="104">
        <f t="shared" si="11"/>
        <v>22.999596801515963</v>
      </c>
      <c r="K116" s="76">
        <f t="shared" si="15"/>
        <v>230.44593733351229</v>
      </c>
      <c r="L116" s="76">
        <f t="shared" si="12"/>
        <v>172.8491451774743</v>
      </c>
      <c r="M116" s="103">
        <f t="shared" si="16"/>
        <v>8.6737825050828654</v>
      </c>
      <c r="N116" s="103">
        <f t="shared" si="13"/>
        <v>271.05570328383953</v>
      </c>
    </row>
    <row r="117" spans="1:14">
      <c r="A117" s="102">
        <v>40413</v>
      </c>
      <c r="B117" t="s">
        <v>190</v>
      </c>
      <c r="C117">
        <v>16.024000000000001</v>
      </c>
      <c r="D117">
        <v>330.59899999999999</v>
      </c>
      <c r="E117">
        <v>29.83</v>
      </c>
      <c r="F117">
        <v>5692</v>
      </c>
      <c r="G117">
        <v>17.8</v>
      </c>
      <c r="I117" s="103">
        <f t="shared" si="14"/>
        <v>111.40301934780067</v>
      </c>
      <c r="J117" s="104">
        <f t="shared" si="11"/>
        <v>23.283231043690339</v>
      </c>
      <c r="K117" s="76">
        <f t="shared" si="15"/>
        <v>233.28782883977755</v>
      </c>
      <c r="L117" s="76">
        <f t="shared" si="12"/>
        <v>174.98074499315757</v>
      </c>
      <c r="M117" s="103">
        <f t="shared" si="16"/>
        <v>8.7807488031812895</v>
      </c>
      <c r="N117" s="103">
        <f t="shared" si="13"/>
        <v>274.39840009941531</v>
      </c>
    </row>
    <row r="118" spans="1:14">
      <c r="A118" s="102">
        <v>40413</v>
      </c>
      <c r="B118" t="s">
        <v>191</v>
      </c>
      <c r="C118">
        <v>16.190999999999999</v>
      </c>
      <c r="D118">
        <v>329.15499999999997</v>
      </c>
      <c r="E118">
        <v>29.88</v>
      </c>
      <c r="F118">
        <v>5692</v>
      </c>
      <c r="G118">
        <v>17.8</v>
      </c>
      <c r="I118" s="103">
        <f t="shared" si="14"/>
        <v>110.91614833167802</v>
      </c>
      <c r="J118" s="104">
        <f t="shared" si="11"/>
        <v>23.181475001320706</v>
      </c>
      <c r="K118" s="76">
        <f t="shared" si="15"/>
        <v>232.26827763783331</v>
      </c>
      <c r="L118" s="76">
        <f t="shared" si="12"/>
        <v>174.21601658978511</v>
      </c>
      <c r="M118" s="103">
        <f t="shared" si="16"/>
        <v>8.7423737921883138</v>
      </c>
      <c r="N118" s="103">
        <f t="shared" si="13"/>
        <v>273.19918100588478</v>
      </c>
    </row>
    <row r="119" spans="1:14">
      <c r="A119" s="102">
        <v>40413</v>
      </c>
      <c r="B119" t="s">
        <v>192</v>
      </c>
      <c r="C119">
        <v>16.358000000000001</v>
      </c>
      <c r="D119">
        <v>331.46899999999999</v>
      </c>
      <c r="E119">
        <v>29.8</v>
      </c>
      <c r="F119">
        <v>5689</v>
      </c>
      <c r="G119">
        <v>17.8</v>
      </c>
      <c r="I119" s="103">
        <f t="shared" si="14"/>
        <v>111.69631977183413</v>
      </c>
      <c r="J119" s="104">
        <f t="shared" si="11"/>
        <v>23.344530832313332</v>
      </c>
      <c r="K119" s="76">
        <f t="shared" si="15"/>
        <v>233.90202600894884</v>
      </c>
      <c r="L119" s="76">
        <f t="shared" si="12"/>
        <v>175.44143202843404</v>
      </c>
      <c r="M119" s="103">
        <f t="shared" si="16"/>
        <v>8.8038666447118139</v>
      </c>
      <c r="N119" s="103">
        <f t="shared" si="13"/>
        <v>275.12083264724419</v>
      </c>
    </row>
    <row r="120" spans="1:14">
      <c r="A120" s="102">
        <v>40413</v>
      </c>
      <c r="B120" t="s">
        <v>193</v>
      </c>
      <c r="C120">
        <v>16.524999999999999</v>
      </c>
      <c r="D120">
        <v>334.68099999999998</v>
      </c>
      <c r="E120">
        <v>29.69</v>
      </c>
      <c r="F120">
        <v>5691</v>
      </c>
      <c r="G120">
        <v>17.8</v>
      </c>
      <c r="I120" s="103">
        <f t="shared" si="14"/>
        <v>112.77937624974639</v>
      </c>
      <c r="J120" s="104">
        <f t="shared" si="11"/>
        <v>23.570889636196995</v>
      </c>
      <c r="K120" s="76">
        <f t="shared" si="15"/>
        <v>236.17004258266658</v>
      </c>
      <c r="L120" s="76">
        <f t="shared" si="12"/>
        <v>177.14258905706978</v>
      </c>
      <c r="M120" s="103">
        <f t="shared" si="16"/>
        <v>8.8892327948205061</v>
      </c>
      <c r="N120" s="103">
        <f t="shared" si="13"/>
        <v>277.7885248381408</v>
      </c>
    </row>
    <row r="121" spans="1:14">
      <c r="A121" s="102">
        <v>40413</v>
      </c>
      <c r="B121" t="s">
        <v>194</v>
      </c>
      <c r="C121">
        <v>16.692</v>
      </c>
      <c r="D121">
        <v>329.15499999999997</v>
      </c>
      <c r="E121">
        <v>29.88</v>
      </c>
      <c r="F121">
        <v>5692</v>
      </c>
      <c r="G121">
        <v>17.8</v>
      </c>
      <c r="I121" s="103">
        <f t="shared" si="14"/>
        <v>110.91614833167802</v>
      </c>
      <c r="J121" s="104">
        <f t="shared" si="11"/>
        <v>23.181475001320706</v>
      </c>
      <c r="K121" s="76">
        <f t="shared" si="15"/>
        <v>232.26827763783331</v>
      </c>
      <c r="L121" s="76">
        <f t="shared" si="12"/>
        <v>174.21601658978511</v>
      </c>
      <c r="M121" s="103">
        <f t="shared" si="16"/>
        <v>8.7423737921883138</v>
      </c>
      <c r="N121" s="103">
        <f t="shared" si="13"/>
        <v>273.19918100588478</v>
      </c>
    </row>
    <row r="122" spans="1:14">
      <c r="A122" s="102">
        <v>40413</v>
      </c>
      <c r="B122" t="s">
        <v>195</v>
      </c>
      <c r="C122">
        <v>16.859000000000002</v>
      </c>
      <c r="D122">
        <v>330.02</v>
      </c>
      <c r="E122">
        <v>29.85</v>
      </c>
      <c r="F122">
        <v>5680</v>
      </c>
      <c r="G122">
        <v>17.8</v>
      </c>
      <c r="I122" s="103">
        <f t="shared" si="14"/>
        <v>111.20797713942656</v>
      </c>
      <c r="J122" s="104">
        <f t="shared" si="11"/>
        <v>23.242467222140149</v>
      </c>
      <c r="K122" s="76">
        <f t="shared" si="15"/>
        <v>232.87939311164297</v>
      </c>
      <c r="L122" s="76">
        <f t="shared" si="12"/>
        <v>174.67439215706557</v>
      </c>
      <c r="M122" s="103">
        <f t="shared" si="16"/>
        <v>8.7653756414144279</v>
      </c>
      <c r="N122" s="103">
        <f t="shared" si="13"/>
        <v>273.91798879420088</v>
      </c>
    </row>
    <row r="123" spans="1:14">
      <c r="A123" s="102">
        <v>40413</v>
      </c>
      <c r="B123" t="s">
        <v>196</v>
      </c>
      <c r="C123">
        <v>17.024999999999999</v>
      </c>
      <c r="D123">
        <v>331.75900000000001</v>
      </c>
      <c r="E123">
        <v>29.79</v>
      </c>
      <c r="F123">
        <v>5686</v>
      </c>
      <c r="G123">
        <v>17.8</v>
      </c>
      <c r="I123" s="103">
        <f t="shared" ref="I123:I185" si="17">(-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+(SQRT((POWER(((TAN(E123*PI()/180))/(TAN(($B$7+($B$14*(G123-$E$7)))*PI()/180))*($H$13+($B$15*(G123-$E$8)))+(TAN(E123*PI()/180))/(TAN(($B$7+($B$14*(G123-$E$7)))*PI()/180))*1/$B$16*($H$13+($B$15*(G123-$E$8)))-$B$13*1/$B$16*($H$13+($B$15*(G123-$E$8)))-($H$13+($B$15*(G123-$E$8)))+$B$13*($H$13+($B$15*(G123-$E$8)))),2))-4*((TAN(E123*PI()/180))/(TAN(($B$7+($B$14*(G123-$E$7)))*PI()/180))*1/$B$16*POWER(($H$13+($B$15*(G123-$E$8))),2))*((TAN(E123*PI()/180))/(TAN(($B$7+($B$14*(G123-$E$7)))*PI()/180))-1))))/(2*((TAN(E123*PI()/180))/(TAN(($B$7+($B$14*(G123-$E$7)))*PI()/180))*1/$B$16*POWER(($H$13+($B$15*(G123-$E$8))),2)))</f>
        <v>111.79428366602376</v>
      </c>
      <c r="J123" s="104">
        <f t="shared" si="11"/>
        <v>23.365005286198965</v>
      </c>
      <c r="K123" s="76">
        <f t="shared" ref="K123:K185" si="18">($B$9-EXP(52.57-6690.9/(273.15+G123)-4.681*LN(273.15+G123)))*I123/100*0.2095</f>
        <v>234.10717111465587</v>
      </c>
      <c r="L123" s="76">
        <f t="shared" si="12"/>
        <v>175.59530393682653</v>
      </c>
      <c r="M123" s="103">
        <f t="shared" ref="M123:M185" si="19">(($B$9-EXP(52.57-6690.9/(273.15+G123)-4.681*LN(273.15+G123)))/1013)*I123/100*0.2095*((49-1.335*G123+0.02759*POWER(G123,2)-0.0003235*POWER(G123,3)+0.000001614*POWER(G123,4))
-($J$16*(5.516*10^-1-1.759*10^-2*G123+2.253*10^-4*POWER(G123,2)-2.654*10^-7*POWER(G123,3)+5.363*10^-8*POWER(G123,4))))*32/22.414</f>
        <v>8.8115881261554634</v>
      </c>
      <c r="N123" s="103">
        <f t="shared" si="13"/>
        <v>275.36212894235825</v>
      </c>
    </row>
    <row r="124" spans="1:14">
      <c r="A124" s="102">
        <v>40413</v>
      </c>
      <c r="B124" t="s">
        <v>197</v>
      </c>
      <c r="C124">
        <v>17.192</v>
      </c>
      <c r="D124">
        <v>330.88900000000001</v>
      </c>
      <c r="E124">
        <v>29.82</v>
      </c>
      <c r="F124">
        <v>5685</v>
      </c>
      <c r="G124">
        <v>17.8</v>
      </c>
      <c r="I124" s="103">
        <f t="shared" si="17"/>
        <v>111.5006877436516</v>
      </c>
      <c r="J124" s="104">
        <f t="shared" si="11"/>
        <v>23.303643738423183</v>
      </c>
      <c r="K124" s="76">
        <f t="shared" si="18"/>
        <v>233.49235514568664</v>
      </c>
      <c r="L124" s="76">
        <f t="shared" si="12"/>
        <v>175.13415276224976</v>
      </c>
      <c r="M124" s="103">
        <f t="shared" si="19"/>
        <v>8.7884469935445075</v>
      </c>
      <c r="N124" s="103">
        <f t="shared" si="13"/>
        <v>274.63896854826584</v>
      </c>
    </row>
    <row r="125" spans="1:14">
      <c r="A125" s="102">
        <v>40413</v>
      </c>
      <c r="B125" t="s">
        <v>198</v>
      </c>
      <c r="C125">
        <v>17.359000000000002</v>
      </c>
      <c r="D125">
        <v>331.46899999999999</v>
      </c>
      <c r="E125">
        <v>29.8</v>
      </c>
      <c r="F125">
        <v>5671</v>
      </c>
      <c r="G125">
        <v>17.8</v>
      </c>
      <c r="I125" s="103">
        <f t="shared" si="17"/>
        <v>111.69631977183413</v>
      </c>
      <c r="J125" s="104">
        <f t="shared" si="11"/>
        <v>23.344530832313332</v>
      </c>
      <c r="K125" s="76">
        <f t="shared" si="18"/>
        <v>233.90202600894884</v>
      </c>
      <c r="L125" s="76">
        <f t="shared" si="12"/>
        <v>175.44143202843404</v>
      </c>
      <c r="M125" s="103">
        <f t="shared" si="19"/>
        <v>8.8038666447118139</v>
      </c>
      <c r="N125" s="103">
        <f t="shared" si="13"/>
        <v>275.12083264724419</v>
      </c>
    </row>
    <row r="126" spans="1:14">
      <c r="A126" s="102">
        <v>40413</v>
      </c>
      <c r="B126" t="s">
        <v>199</v>
      </c>
      <c r="C126">
        <v>17.526</v>
      </c>
      <c r="D126">
        <v>328.57900000000001</v>
      </c>
      <c r="E126">
        <v>29.9</v>
      </c>
      <c r="F126">
        <v>5668</v>
      </c>
      <c r="G126">
        <v>17.8</v>
      </c>
      <c r="I126" s="103">
        <f t="shared" si="17"/>
        <v>110.72208394827356</v>
      </c>
      <c r="J126" s="104">
        <f t="shared" si="11"/>
        <v>23.140915545189173</v>
      </c>
      <c r="K126" s="76">
        <f t="shared" si="18"/>
        <v>231.86188956213661</v>
      </c>
      <c r="L126" s="76">
        <f t="shared" si="12"/>
        <v>173.91119962357044</v>
      </c>
      <c r="M126" s="103">
        <f t="shared" si="19"/>
        <v>8.7270777022591997</v>
      </c>
      <c r="N126" s="103">
        <f t="shared" si="13"/>
        <v>272.72117819559998</v>
      </c>
    </row>
    <row r="127" spans="1:14">
      <c r="A127" s="102">
        <v>40413</v>
      </c>
      <c r="B127" t="s">
        <v>200</v>
      </c>
      <c r="C127">
        <v>17.693000000000001</v>
      </c>
      <c r="D127">
        <v>328.29199999999997</v>
      </c>
      <c r="E127">
        <v>29.91</v>
      </c>
      <c r="F127">
        <v>5662</v>
      </c>
      <c r="G127">
        <v>17.8</v>
      </c>
      <c r="I127" s="103">
        <f t="shared" si="17"/>
        <v>110.62519781476762</v>
      </c>
      <c r="J127" s="104">
        <f t="shared" si="11"/>
        <v>23.12066634328643</v>
      </c>
      <c r="K127" s="76">
        <f t="shared" si="18"/>
        <v>231.65900138313924</v>
      </c>
      <c r="L127" s="76">
        <f t="shared" si="12"/>
        <v>173.75902055410151</v>
      </c>
      <c r="M127" s="103">
        <f t="shared" si="19"/>
        <v>8.7194411695529261</v>
      </c>
      <c r="N127" s="103">
        <f t="shared" si="13"/>
        <v>272.48253654852897</v>
      </c>
    </row>
    <row r="128" spans="1:14">
      <c r="A128" s="102">
        <v>40413</v>
      </c>
      <c r="B128" t="s">
        <v>201</v>
      </c>
      <c r="C128">
        <v>17.86</v>
      </c>
      <c r="D128">
        <v>330.30900000000003</v>
      </c>
      <c r="E128">
        <v>29.84</v>
      </c>
      <c r="F128">
        <v>5674</v>
      </c>
      <c r="G128">
        <v>17.8</v>
      </c>
      <c r="I128" s="103">
        <f t="shared" si="17"/>
        <v>111.30544918986966</v>
      </c>
      <c r="J128" s="104">
        <f t="shared" si="11"/>
        <v>23.262838880682757</v>
      </c>
      <c r="K128" s="76">
        <f t="shared" si="18"/>
        <v>233.0835082528084</v>
      </c>
      <c r="L128" s="76">
        <f t="shared" si="12"/>
        <v>174.82749152638604</v>
      </c>
      <c r="M128" s="103">
        <f t="shared" si="19"/>
        <v>8.773058355898133</v>
      </c>
      <c r="N128" s="103">
        <f t="shared" si="13"/>
        <v>274.15807362181664</v>
      </c>
    </row>
    <row r="129" spans="1:14">
      <c r="A129" s="102">
        <v>40413</v>
      </c>
      <c r="B129" t="s">
        <v>202</v>
      </c>
      <c r="C129">
        <v>18.027000000000001</v>
      </c>
      <c r="D129">
        <v>330.59899999999999</v>
      </c>
      <c r="E129">
        <v>29.83</v>
      </c>
      <c r="F129">
        <v>5674</v>
      </c>
      <c r="G129">
        <v>17.8</v>
      </c>
      <c r="I129" s="103">
        <f t="shared" si="17"/>
        <v>111.40301934780067</v>
      </c>
      <c r="J129" s="104">
        <f t="shared" si="11"/>
        <v>23.283231043690339</v>
      </c>
      <c r="K129" s="76">
        <f t="shared" si="18"/>
        <v>233.28782883977755</v>
      </c>
      <c r="L129" s="76">
        <f t="shared" si="12"/>
        <v>174.98074499315757</v>
      </c>
      <c r="M129" s="103">
        <f t="shared" si="19"/>
        <v>8.7807488031812895</v>
      </c>
      <c r="N129" s="103">
        <f t="shared" si="13"/>
        <v>274.39840009941531</v>
      </c>
    </row>
    <row r="130" spans="1:14">
      <c r="A130" s="102">
        <v>40413</v>
      </c>
      <c r="B130" t="s">
        <v>203</v>
      </c>
      <c r="C130">
        <v>18.193999999999999</v>
      </c>
      <c r="D130">
        <v>333.21600000000001</v>
      </c>
      <c r="E130">
        <v>29.74</v>
      </c>
      <c r="F130">
        <v>5664</v>
      </c>
      <c r="G130">
        <v>17.8</v>
      </c>
      <c r="I130" s="103">
        <f t="shared" si="17"/>
        <v>112.28558719308197</v>
      </c>
      <c r="J130" s="104">
        <f t="shared" si="11"/>
        <v>23.467687723354128</v>
      </c>
      <c r="K130" s="76">
        <f t="shared" si="18"/>
        <v>235.13600438865274</v>
      </c>
      <c r="L130" s="76">
        <f t="shared" si="12"/>
        <v>176.36699448602084</v>
      </c>
      <c r="M130" s="103">
        <f t="shared" si="19"/>
        <v>8.8503125061809893</v>
      </c>
      <c r="N130" s="103">
        <f t="shared" si="13"/>
        <v>276.57226581815593</v>
      </c>
    </row>
    <row r="131" spans="1:14">
      <c r="A131" s="102">
        <v>40413</v>
      </c>
      <c r="B131" t="s">
        <v>204</v>
      </c>
      <c r="C131">
        <v>18.361000000000001</v>
      </c>
      <c r="D131">
        <v>329.44299999999998</v>
      </c>
      <c r="E131">
        <v>29.87</v>
      </c>
      <c r="F131">
        <v>5659</v>
      </c>
      <c r="G131">
        <v>17.8</v>
      </c>
      <c r="I131" s="103">
        <f t="shared" si="17"/>
        <v>111.01332684026777</v>
      </c>
      <c r="J131" s="104">
        <f t="shared" si="11"/>
        <v>23.201785309615961</v>
      </c>
      <c r="K131" s="76">
        <f t="shared" si="18"/>
        <v>232.47177807625511</v>
      </c>
      <c r="L131" s="76">
        <f t="shared" si="12"/>
        <v>174.36865489285722</v>
      </c>
      <c r="M131" s="103">
        <f t="shared" si="19"/>
        <v>8.750033369801109</v>
      </c>
      <c r="N131" s="103">
        <f t="shared" si="13"/>
        <v>273.43854280628466</v>
      </c>
    </row>
    <row r="132" spans="1:14">
      <c r="A132" s="102">
        <v>40413</v>
      </c>
      <c r="B132" t="s">
        <v>205</v>
      </c>
      <c r="C132">
        <v>18.527999999999999</v>
      </c>
      <c r="D132">
        <v>332.92399999999998</v>
      </c>
      <c r="E132">
        <v>29.75</v>
      </c>
      <c r="F132">
        <v>5658</v>
      </c>
      <c r="G132">
        <v>17.8</v>
      </c>
      <c r="I132" s="103">
        <f t="shared" si="17"/>
        <v>112.18712817442703</v>
      </c>
      <c r="J132" s="104">
        <f t="shared" si="11"/>
        <v>23.447109788455251</v>
      </c>
      <c r="K132" s="76">
        <f t="shared" si="18"/>
        <v>234.92982244828724</v>
      </c>
      <c r="L132" s="76">
        <f t="shared" si="12"/>
        <v>176.21234488553068</v>
      </c>
      <c r="M132" s="103">
        <f t="shared" si="19"/>
        <v>8.842551999192235</v>
      </c>
      <c r="N132" s="103">
        <f t="shared" si="13"/>
        <v>276.32974997475736</v>
      </c>
    </row>
    <row r="133" spans="1:14">
      <c r="A133" s="102">
        <v>40413</v>
      </c>
      <c r="B133" t="s">
        <v>206</v>
      </c>
      <c r="C133">
        <v>18.695</v>
      </c>
      <c r="D133">
        <v>333.50900000000001</v>
      </c>
      <c r="E133">
        <v>29.73</v>
      </c>
      <c r="F133">
        <v>5654</v>
      </c>
      <c r="G133">
        <v>17.8</v>
      </c>
      <c r="I133" s="103">
        <f t="shared" si="17"/>
        <v>112.38414563251804</v>
      </c>
      <c r="J133" s="104">
        <f t="shared" si="11"/>
        <v>23.488286437196269</v>
      </c>
      <c r="K133" s="76">
        <f t="shared" si="18"/>
        <v>235.34239452497479</v>
      </c>
      <c r="L133" s="76">
        <f t="shared" si="12"/>
        <v>176.52180024675206</v>
      </c>
      <c r="M133" s="103">
        <f t="shared" si="19"/>
        <v>8.8580808494825281</v>
      </c>
      <c r="N133" s="103">
        <f t="shared" si="13"/>
        <v>276.81502654632902</v>
      </c>
    </row>
    <row r="134" spans="1:14">
      <c r="A134" s="102">
        <v>40413</v>
      </c>
      <c r="B134" t="s">
        <v>207</v>
      </c>
      <c r="C134">
        <v>18.861000000000001</v>
      </c>
      <c r="D134">
        <v>331.91899999999998</v>
      </c>
      <c r="E134">
        <v>29.74</v>
      </c>
      <c r="F134">
        <v>5658</v>
      </c>
      <c r="G134">
        <v>17.899999999999999</v>
      </c>
      <c r="I134" s="103">
        <f t="shared" si="17"/>
        <v>112.07699362412282</v>
      </c>
      <c r="J134" s="104">
        <f t="shared" si="11"/>
        <v>23.424091667441665</v>
      </c>
      <c r="K134" s="76">
        <f t="shared" si="18"/>
        <v>234.66890242808131</v>
      </c>
      <c r="L134" s="76">
        <f t="shared" si="12"/>
        <v>176.01663823531098</v>
      </c>
      <c r="M134" s="103">
        <f t="shared" si="19"/>
        <v>8.8172151790080413</v>
      </c>
      <c r="N134" s="103">
        <f t="shared" si="13"/>
        <v>275.53797434400127</v>
      </c>
    </row>
    <row r="135" spans="1:14">
      <c r="A135" s="102">
        <v>40413</v>
      </c>
      <c r="B135" t="s">
        <v>208</v>
      </c>
      <c r="C135">
        <v>19.027999999999999</v>
      </c>
      <c r="D135">
        <v>334.25599999999997</v>
      </c>
      <c r="E135">
        <v>29.66</v>
      </c>
      <c r="F135">
        <v>5654</v>
      </c>
      <c r="G135">
        <v>17.899999999999999</v>
      </c>
      <c r="I135" s="103">
        <f t="shared" si="17"/>
        <v>112.86683165714696</v>
      </c>
      <c r="J135" s="104">
        <f t="shared" si="11"/>
        <v>23.589167816343711</v>
      </c>
      <c r="K135" s="76">
        <f t="shared" si="18"/>
        <v>236.32268005283936</v>
      </c>
      <c r="L135" s="76">
        <f t="shared" si="12"/>
        <v>177.25707689116527</v>
      </c>
      <c r="M135" s="103">
        <f t="shared" si="19"/>
        <v>8.879352569283645</v>
      </c>
      <c r="N135" s="103">
        <f t="shared" si="13"/>
        <v>277.4797677901139</v>
      </c>
    </row>
    <row r="136" spans="1:14">
      <c r="A136" s="102">
        <v>40413</v>
      </c>
      <c r="B136" t="s">
        <v>209</v>
      </c>
      <c r="C136">
        <v>19.195</v>
      </c>
      <c r="D136">
        <v>329.88900000000001</v>
      </c>
      <c r="E136">
        <v>29.81</v>
      </c>
      <c r="F136">
        <v>5652</v>
      </c>
      <c r="G136">
        <v>17.899999999999999</v>
      </c>
      <c r="I136" s="103">
        <f t="shared" si="17"/>
        <v>111.39109792016821</v>
      </c>
      <c r="J136" s="104">
        <f t="shared" si="11"/>
        <v>23.280739465315154</v>
      </c>
      <c r="K136" s="76">
        <f t="shared" si="18"/>
        <v>233.23276119318183</v>
      </c>
      <c r="L136" s="76">
        <f t="shared" si="12"/>
        <v>174.93944074734989</v>
      </c>
      <c r="M136" s="103">
        <f t="shared" si="19"/>
        <v>8.7632550412798</v>
      </c>
      <c r="N136" s="103">
        <f t="shared" si="13"/>
        <v>273.85172003999378</v>
      </c>
    </row>
    <row r="137" spans="1:14">
      <c r="A137" s="102">
        <v>40413</v>
      </c>
      <c r="B137" t="s">
        <v>210</v>
      </c>
      <c r="C137">
        <v>19.361999999999998</v>
      </c>
      <c r="D137">
        <v>335.72699999999998</v>
      </c>
      <c r="E137">
        <v>29.61</v>
      </c>
      <c r="F137">
        <v>5647</v>
      </c>
      <c r="G137">
        <v>17.899999999999999</v>
      </c>
      <c r="I137" s="103">
        <f t="shared" si="17"/>
        <v>113.36373603690515</v>
      </c>
      <c r="J137" s="104">
        <f t="shared" si="11"/>
        <v>23.693020831713174</v>
      </c>
      <c r="K137" s="76">
        <f t="shared" si="18"/>
        <v>237.36310772348722</v>
      </c>
      <c r="L137" s="76">
        <f t="shared" si="12"/>
        <v>178.03746397705345</v>
      </c>
      <c r="M137" s="103">
        <f t="shared" si="19"/>
        <v>8.9184445604055096</v>
      </c>
      <c r="N137" s="103">
        <f t="shared" si="13"/>
        <v>278.70139251267216</v>
      </c>
    </row>
    <row r="138" spans="1:14">
      <c r="A138" s="102">
        <v>40413</v>
      </c>
      <c r="B138" t="s">
        <v>211</v>
      </c>
      <c r="C138">
        <v>19.529</v>
      </c>
      <c r="D138">
        <v>334.55</v>
      </c>
      <c r="E138">
        <v>29.65</v>
      </c>
      <c r="F138">
        <v>5652</v>
      </c>
      <c r="G138">
        <v>17.899999999999999</v>
      </c>
      <c r="I138" s="103">
        <f t="shared" si="17"/>
        <v>112.9660113861558</v>
      </c>
      <c r="J138" s="104">
        <f t="shared" si="11"/>
        <v>23.609896379706562</v>
      </c>
      <c r="K138" s="76">
        <f t="shared" si="18"/>
        <v>236.53034442174342</v>
      </c>
      <c r="L138" s="76">
        <f t="shared" si="12"/>
        <v>177.4128384075722</v>
      </c>
      <c r="M138" s="103">
        <f t="shared" si="19"/>
        <v>8.8871551430660869</v>
      </c>
      <c r="N138" s="103">
        <f t="shared" si="13"/>
        <v>277.72359822081523</v>
      </c>
    </row>
    <row r="139" spans="1:14">
      <c r="A139" s="102">
        <v>40413</v>
      </c>
      <c r="B139" t="s">
        <v>212</v>
      </c>
      <c r="C139">
        <v>19.696000000000002</v>
      </c>
      <c r="D139">
        <v>334.25599999999997</v>
      </c>
      <c r="E139">
        <v>29.66</v>
      </c>
      <c r="F139">
        <v>5646</v>
      </c>
      <c r="G139">
        <v>17.899999999999999</v>
      </c>
      <c r="I139" s="103">
        <f t="shared" si="17"/>
        <v>112.86683165714696</v>
      </c>
      <c r="J139" s="104">
        <f t="shared" si="11"/>
        <v>23.589167816343711</v>
      </c>
      <c r="K139" s="76">
        <f t="shared" si="18"/>
        <v>236.32268005283936</v>
      </c>
      <c r="L139" s="76">
        <f t="shared" si="12"/>
        <v>177.25707689116527</v>
      </c>
      <c r="M139" s="103">
        <f t="shared" si="19"/>
        <v>8.879352569283645</v>
      </c>
      <c r="N139" s="103">
        <f t="shared" si="13"/>
        <v>277.4797677901139</v>
      </c>
    </row>
    <row r="140" spans="1:14">
      <c r="A140" s="102">
        <v>40413</v>
      </c>
      <c r="B140" t="s">
        <v>213</v>
      </c>
      <c r="C140">
        <v>19.863</v>
      </c>
      <c r="D140">
        <v>336.613</v>
      </c>
      <c r="E140">
        <v>29.58</v>
      </c>
      <c r="F140">
        <v>5642</v>
      </c>
      <c r="G140">
        <v>17.899999999999999</v>
      </c>
      <c r="I140" s="103">
        <f t="shared" si="17"/>
        <v>113.6630893108635</v>
      </c>
      <c r="J140" s="104">
        <f t="shared" si="11"/>
        <v>23.755585665970472</v>
      </c>
      <c r="K140" s="76">
        <f t="shared" si="18"/>
        <v>237.98989919929764</v>
      </c>
      <c r="L140" s="76">
        <f t="shared" si="12"/>
        <v>178.50759754526456</v>
      </c>
      <c r="M140" s="103">
        <f t="shared" si="19"/>
        <v>8.9419949978831905</v>
      </c>
      <c r="N140" s="103">
        <f t="shared" si="13"/>
        <v>279.43734368384969</v>
      </c>
    </row>
    <row r="141" spans="1:14">
      <c r="A141" s="102">
        <v>40413</v>
      </c>
      <c r="B141" t="s">
        <v>214</v>
      </c>
      <c r="C141">
        <v>20.03</v>
      </c>
      <c r="D141">
        <v>334.55</v>
      </c>
      <c r="E141">
        <v>29.65</v>
      </c>
      <c r="F141">
        <v>5636</v>
      </c>
      <c r="G141">
        <v>17.899999999999999</v>
      </c>
      <c r="I141" s="103">
        <f t="shared" si="17"/>
        <v>112.9660113861558</v>
      </c>
      <c r="J141" s="104">
        <f t="shared" si="11"/>
        <v>23.609896379706562</v>
      </c>
      <c r="K141" s="76">
        <f t="shared" si="18"/>
        <v>236.53034442174342</v>
      </c>
      <c r="L141" s="76">
        <f t="shared" si="12"/>
        <v>177.4128384075722</v>
      </c>
      <c r="M141" s="103">
        <f t="shared" si="19"/>
        <v>8.8871551430660869</v>
      </c>
      <c r="N141" s="103">
        <f t="shared" si="13"/>
        <v>277.72359822081523</v>
      </c>
    </row>
    <row r="142" spans="1:14">
      <c r="A142" s="102">
        <v>40413</v>
      </c>
      <c r="B142" t="s">
        <v>215</v>
      </c>
      <c r="C142">
        <v>20.196999999999999</v>
      </c>
      <c r="D142">
        <v>332.21</v>
      </c>
      <c r="E142">
        <v>29.73</v>
      </c>
      <c r="F142">
        <v>5630</v>
      </c>
      <c r="G142">
        <v>17.899999999999999</v>
      </c>
      <c r="I142" s="103">
        <f t="shared" si="17"/>
        <v>112.17537463929006</v>
      </c>
      <c r="J142" s="104">
        <f t="shared" si="11"/>
        <v>23.44465329961162</v>
      </c>
      <c r="K142" s="76">
        <f t="shared" si="18"/>
        <v>234.87489443502679</v>
      </c>
      <c r="L142" s="76">
        <f t="shared" si="12"/>
        <v>176.17114537362684</v>
      </c>
      <c r="M142" s="103">
        <f t="shared" si="19"/>
        <v>8.8249549171309969</v>
      </c>
      <c r="N142" s="103">
        <f t="shared" si="13"/>
        <v>275.77984116034366</v>
      </c>
    </row>
    <row r="143" spans="1:14">
      <c r="A143" s="102">
        <v>40413</v>
      </c>
      <c r="B143" t="s">
        <v>216</v>
      </c>
      <c r="C143">
        <v>20.347000000000001</v>
      </c>
      <c r="D143">
        <v>333.67</v>
      </c>
      <c r="E143">
        <v>29.68</v>
      </c>
      <c r="F143">
        <v>5617</v>
      </c>
      <c r="G143">
        <v>17.899999999999999</v>
      </c>
      <c r="I143" s="103">
        <f t="shared" si="17"/>
        <v>112.66877298201244</v>
      </c>
      <c r="J143" s="104">
        <f t="shared" si="11"/>
        <v>23.547773553240599</v>
      </c>
      <c r="K143" s="76">
        <f t="shared" si="18"/>
        <v>235.90798109984948</v>
      </c>
      <c r="L143" s="76">
        <f t="shared" si="12"/>
        <v>176.94602623711725</v>
      </c>
      <c r="M143" s="103">
        <f t="shared" si="19"/>
        <v>8.8637710846250979</v>
      </c>
      <c r="N143" s="103">
        <f t="shared" si="13"/>
        <v>276.9928463945343</v>
      </c>
    </row>
    <row r="144" spans="1:14">
      <c r="A144" s="102">
        <v>40413</v>
      </c>
      <c r="B144" t="s">
        <v>217</v>
      </c>
      <c r="C144">
        <v>20.513999999999999</v>
      </c>
      <c r="D144">
        <v>335.43200000000002</v>
      </c>
      <c r="E144">
        <v>29.62</v>
      </c>
      <c r="F144">
        <v>5633</v>
      </c>
      <c r="G144">
        <v>17.899999999999999</v>
      </c>
      <c r="I144" s="103">
        <f t="shared" si="17"/>
        <v>113.26415374553174</v>
      </c>
      <c r="J144" s="104">
        <f t="shared" si="11"/>
        <v>23.672208132816131</v>
      </c>
      <c r="K144" s="76">
        <f t="shared" si="18"/>
        <v>237.15460046198584</v>
      </c>
      <c r="L144" s="76">
        <f t="shared" si="12"/>
        <v>177.88107023745954</v>
      </c>
      <c r="M144" s="103">
        <f t="shared" si="19"/>
        <v>8.9106103166176833</v>
      </c>
      <c r="N144" s="103">
        <f t="shared" si="13"/>
        <v>278.45657239430261</v>
      </c>
    </row>
    <row r="145" spans="1:14">
      <c r="A145" s="102">
        <v>40413</v>
      </c>
      <c r="B145" t="s">
        <v>218</v>
      </c>
      <c r="C145">
        <v>20.681000000000001</v>
      </c>
      <c r="D145">
        <v>336.02199999999999</v>
      </c>
      <c r="E145">
        <v>29.6</v>
      </c>
      <c r="F145">
        <v>5628</v>
      </c>
      <c r="G145">
        <v>17.899999999999999</v>
      </c>
      <c r="I145" s="103">
        <f t="shared" si="17"/>
        <v>113.4634193049809</v>
      </c>
      <c r="J145" s="104">
        <f t="shared" si="11"/>
        <v>23.713854634741004</v>
      </c>
      <c r="K145" s="76">
        <f t="shared" si="18"/>
        <v>237.57182641189382</v>
      </c>
      <c r="L145" s="76">
        <f t="shared" si="12"/>
        <v>178.19401630030589</v>
      </c>
      <c r="M145" s="103">
        <f t="shared" si="19"/>
        <v>8.9262867481369046</v>
      </c>
      <c r="N145" s="103">
        <f t="shared" si="13"/>
        <v>278.94646087927828</v>
      </c>
    </row>
    <row r="146" spans="1:14">
      <c r="A146" s="102">
        <v>40413</v>
      </c>
      <c r="B146" t="s">
        <v>219</v>
      </c>
      <c r="C146">
        <v>20.847999999999999</v>
      </c>
      <c r="D146">
        <v>336.02199999999999</v>
      </c>
      <c r="E146">
        <v>29.6</v>
      </c>
      <c r="F146">
        <v>5619</v>
      </c>
      <c r="G146">
        <v>17.899999999999999</v>
      </c>
      <c r="I146" s="103">
        <f t="shared" si="17"/>
        <v>113.4634193049809</v>
      </c>
      <c r="J146" s="104">
        <f t="shared" si="11"/>
        <v>23.713854634741004</v>
      </c>
      <c r="K146" s="76">
        <f t="shared" si="18"/>
        <v>237.57182641189382</v>
      </c>
      <c r="L146" s="76">
        <f t="shared" si="12"/>
        <v>178.19401630030589</v>
      </c>
      <c r="M146" s="103">
        <f t="shared" si="19"/>
        <v>8.9262867481369046</v>
      </c>
      <c r="N146" s="103">
        <f t="shared" si="13"/>
        <v>278.94646087927828</v>
      </c>
    </row>
    <row r="147" spans="1:14">
      <c r="A147" s="102">
        <v>40413</v>
      </c>
      <c r="B147" t="s">
        <v>220</v>
      </c>
      <c r="C147">
        <v>21.013999999999999</v>
      </c>
      <c r="D147">
        <v>336.02199999999999</v>
      </c>
      <c r="E147">
        <v>29.6</v>
      </c>
      <c r="F147">
        <v>5623</v>
      </c>
      <c r="G147">
        <v>17.899999999999999</v>
      </c>
      <c r="I147" s="103">
        <f t="shared" si="17"/>
        <v>113.4634193049809</v>
      </c>
      <c r="J147" s="104">
        <f t="shared" si="11"/>
        <v>23.713854634741004</v>
      </c>
      <c r="K147" s="76">
        <f t="shared" si="18"/>
        <v>237.57182641189382</v>
      </c>
      <c r="L147" s="76">
        <f t="shared" si="12"/>
        <v>178.19401630030589</v>
      </c>
      <c r="M147" s="103">
        <f t="shared" si="19"/>
        <v>8.9262867481369046</v>
      </c>
      <c r="N147" s="103">
        <f t="shared" si="13"/>
        <v>278.94646087927828</v>
      </c>
    </row>
    <row r="148" spans="1:14">
      <c r="A148" s="102">
        <v>40413</v>
      </c>
      <c r="B148" t="s">
        <v>221</v>
      </c>
      <c r="C148">
        <v>21.181000000000001</v>
      </c>
      <c r="D148">
        <v>335.01</v>
      </c>
      <c r="E148">
        <v>29.59</v>
      </c>
      <c r="F148">
        <v>5624</v>
      </c>
      <c r="G148">
        <v>18</v>
      </c>
      <c r="I148" s="103">
        <f t="shared" si="17"/>
        <v>113.35248556703507</v>
      </c>
      <c r="J148" s="104">
        <f t="shared" si="11"/>
        <v>23.690669483510327</v>
      </c>
      <c r="K148" s="76">
        <f t="shared" si="18"/>
        <v>237.3087486867712</v>
      </c>
      <c r="L148" s="76">
        <f t="shared" si="12"/>
        <v>177.99669123383327</v>
      </c>
      <c r="M148" s="103">
        <f t="shared" si="19"/>
        <v>8.9007631006895824</v>
      </c>
      <c r="N148" s="103">
        <f t="shared" si="13"/>
        <v>278.14884689654946</v>
      </c>
    </row>
    <row r="149" spans="1:14">
      <c r="A149" s="102">
        <v>40413</v>
      </c>
      <c r="B149" t="s">
        <v>222</v>
      </c>
      <c r="C149">
        <v>21.347999999999999</v>
      </c>
      <c r="D149">
        <v>335.30399999999997</v>
      </c>
      <c r="E149">
        <v>29.58</v>
      </c>
      <c r="F149">
        <v>5612</v>
      </c>
      <c r="G149">
        <v>18</v>
      </c>
      <c r="I149" s="103">
        <f t="shared" si="17"/>
        <v>113.45219153345302</v>
      </c>
      <c r="J149" s="104">
        <f t="shared" ref="J149:J185" si="20">I149*20.9/100</f>
        <v>23.711508030491679</v>
      </c>
      <c r="K149" s="76">
        <f t="shared" si="18"/>
        <v>237.5174878071256</v>
      </c>
      <c r="L149" s="76">
        <f t="shared" ref="L149:L185" si="21">K149/1.33322</f>
        <v>178.15325888234921</v>
      </c>
      <c r="M149" s="103">
        <f t="shared" si="19"/>
        <v>8.9085922998674558</v>
      </c>
      <c r="N149" s="103">
        <f t="shared" ref="N149:N185" si="22">M149*31.25</f>
        <v>278.393509370858</v>
      </c>
    </row>
    <row r="150" spans="1:14">
      <c r="A150" s="102">
        <v>40413</v>
      </c>
      <c r="B150" t="s">
        <v>223</v>
      </c>
      <c r="C150">
        <v>21.515000000000001</v>
      </c>
      <c r="D150">
        <v>334.12799999999999</v>
      </c>
      <c r="E150">
        <v>29.62</v>
      </c>
      <c r="F150">
        <v>5609</v>
      </c>
      <c r="G150">
        <v>18</v>
      </c>
      <c r="I150" s="103">
        <f t="shared" si="17"/>
        <v>113.05397351922649</v>
      </c>
      <c r="J150" s="104">
        <f t="shared" si="20"/>
        <v>23.628280465518333</v>
      </c>
      <c r="K150" s="76">
        <f t="shared" si="18"/>
        <v>236.68379970414401</v>
      </c>
      <c r="L150" s="76">
        <f t="shared" si="21"/>
        <v>177.52793965297849</v>
      </c>
      <c r="M150" s="103">
        <f t="shared" si="19"/>
        <v>8.8773230763535071</v>
      </c>
      <c r="N150" s="103">
        <f t="shared" si="22"/>
        <v>277.41634613604708</v>
      </c>
    </row>
    <row r="151" spans="1:14">
      <c r="A151" s="102">
        <v>40413</v>
      </c>
      <c r="B151" t="s">
        <v>224</v>
      </c>
      <c r="C151">
        <v>21.681999999999999</v>
      </c>
      <c r="D151">
        <v>337.96800000000002</v>
      </c>
      <c r="E151">
        <v>29.49</v>
      </c>
      <c r="F151">
        <v>5601</v>
      </c>
      <c r="G151">
        <v>18</v>
      </c>
      <c r="I151" s="103">
        <f t="shared" si="17"/>
        <v>114.35411551038426</v>
      </c>
      <c r="J151" s="104">
        <f t="shared" si="20"/>
        <v>23.900010141670307</v>
      </c>
      <c r="K151" s="76">
        <f t="shared" si="18"/>
        <v>239.40570798426123</v>
      </c>
      <c r="L151" s="76">
        <f t="shared" si="21"/>
        <v>179.56954439946986</v>
      </c>
      <c r="M151" s="103">
        <f t="shared" si="19"/>
        <v>8.9794139639301207</v>
      </c>
      <c r="N151" s="103">
        <f t="shared" si="22"/>
        <v>280.60668637281628</v>
      </c>
    </row>
    <row r="152" spans="1:14">
      <c r="A152" s="102">
        <v>40413</v>
      </c>
      <c r="B152" t="s">
        <v>225</v>
      </c>
      <c r="C152">
        <v>21.849</v>
      </c>
      <c r="D152">
        <v>334.71600000000001</v>
      </c>
      <c r="E152">
        <v>29.6</v>
      </c>
      <c r="F152">
        <v>5610</v>
      </c>
      <c r="G152">
        <v>18</v>
      </c>
      <c r="I152" s="103">
        <f t="shared" si="17"/>
        <v>113.25288066571339</v>
      </c>
      <c r="J152" s="104">
        <f t="shared" si="20"/>
        <v>23.669852059134097</v>
      </c>
      <c r="K152" s="76">
        <f t="shared" si="18"/>
        <v>237.10022115093929</v>
      </c>
      <c r="L152" s="76">
        <f t="shared" si="21"/>
        <v>177.84028228719887</v>
      </c>
      <c r="M152" s="103">
        <f t="shared" si="19"/>
        <v>8.8929418374336695</v>
      </c>
      <c r="N152" s="103">
        <f t="shared" si="22"/>
        <v>277.90443241980216</v>
      </c>
    </row>
    <row r="153" spans="1:14">
      <c r="A153" s="102">
        <v>40413</v>
      </c>
      <c r="B153" t="s">
        <v>226</v>
      </c>
      <c r="C153">
        <v>22.015999999999998</v>
      </c>
      <c r="D153">
        <v>334.71600000000001</v>
      </c>
      <c r="E153">
        <v>29.6</v>
      </c>
      <c r="F153">
        <v>5605</v>
      </c>
      <c r="G153">
        <v>18</v>
      </c>
      <c r="I153" s="103">
        <f t="shared" si="17"/>
        <v>113.25288066571339</v>
      </c>
      <c r="J153" s="104">
        <f t="shared" si="20"/>
        <v>23.669852059134097</v>
      </c>
      <c r="K153" s="76">
        <f t="shared" si="18"/>
        <v>237.10022115093929</v>
      </c>
      <c r="L153" s="76">
        <f t="shared" si="21"/>
        <v>177.84028228719887</v>
      </c>
      <c r="M153" s="103">
        <f t="shared" si="19"/>
        <v>8.8929418374336695</v>
      </c>
      <c r="N153" s="103">
        <f t="shared" si="22"/>
        <v>277.90443241980216</v>
      </c>
    </row>
    <row r="154" spans="1:14">
      <c r="A154" s="102">
        <v>40413</v>
      </c>
      <c r="B154" t="s">
        <v>227</v>
      </c>
      <c r="C154">
        <v>22.183</v>
      </c>
      <c r="D154">
        <v>337.07799999999997</v>
      </c>
      <c r="E154">
        <v>29.52</v>
      </c>
      <c r="F154">
        <v>5595</v>
      </c>
      <c r="G154">
        <v>18</v>
      </c>
      <c r="I154" s="103">
        <f t="shared" si="17"/>
        <v>114.05255727568996</v>
      </c>
      <c r="J154" s="104">
        <f t="shared" si="20"/>
        <v>23.8369844706192</v>
      </c>
      <c r="K154" s="76">
        <f t="shared" si="18"/>
        <v>238.77438166641727</v>
      </c>
      <c r="L154" s="76">
        <f t="shared" si="21"/>
        <v>179.09600941061285</v>
      </c>
      <c r="M154" s="103">
        <f t="shared" si="19"/>
        <v>8.9557347442407682</v>
      </c>
      <c r="N154" s="103">
        <f t="shared" si="22"/>
        <v>279.866710757524</v>
      </c>
    </row>
    <row r="155" spans="1:14">
      <c r="A155" s="102">
        <v>40413</v>
      </c>
      <c r="B155" t="s">
        <v>228</v>
      </c>
      <c r="C155">
        <v>22.35</v>
      </c>
      <c r="D155">
        <v>342.59</v>
      </c>
      <c r="E155">
        <v>29.38</v>
      </c>
      <c r="F155">
        <v>5602</v>
      </c>
      <c r="G155">
        <v>17.899999999999999</v>
      </c>
      <c r="I155" s="103">
        <f t="shared" si="17"/>
        <v>115.6822734553576</v>
      </c>
      <c r="J155" s="104">
        <f t="shared" si="20"/>
        <v>24.177595152169737</v>
      </c>
      <c r="K155" s="76">
        <f t="shared" si="18"/>
        <v>242.21770467182623</v>
      </c>
      <c r="L155" s="76">
        <f t="shared" si="21"/>
        <v>181.67872119517125</v>
      </c>
      <c r="M155" s="103">
        <f t="shared" si="19"/>
        <v>9.100846342056057</v>
      </c>
      <c r="N155" s="103">
        <f t="shared" si="22"/>
        <v>284.40144818925177</v>
      </c>
    </row>
    <row r="156" spans="1:14">
      <c r="A156" s="102">
        <v>40413</v>
      </c>
      <c r="B156" t="s">
        <v>229</v>
      </c>
      <c r="C156">
        <v>22.516999999999999</v>
      </c>
      <c r="D156">
        <v>334.55</v>
      </c>
      <c r="E156">
        <v>29.65</v>
      </c>
      <c r="F156">
        <v>5595</v>
      </c>
      <c r="G156">
        <v>17.899999999999999</v>
      </c>
      <c r="I156" s="103">
        <f t="shared" si="17"/>
        <v>112.9660113861558</v>
      </c>
      <c r="J156" s="104">
        <f t="shared" si="20"/>
        <v>23.609896379706562</v>
      </c>
      <c r="K156" s="76">
        <f t="shared" si="18"/>
        <v>236.53034442174342</v>
      </c>
      <c r="L156" s="76">
        <f t="shared" si="21"/>
        <v>177.4128384075722</v>
      </c>
      <c r="M156" s="103">
        <f t="shared" si="19"/>
        <v>8.8871551430660869</v>
      </c>
      <c r="N156" s="103">
        <f t="shared" si="22"/>
        <v>277.72359822081523</v>
      </c>
    </row>
    <row r="157" spans="1:14">
      <c r="A157" s="102">
        <v>40413</v>
      </c>
      <c r="B157" t="s">
        <v>230</v>
      </c>
      <c r="C157">
        <v>22.683</v>
      </c>
      <c r="D157">
        <v>340.78399999999999</v>
      </c>
      <c r="E157">
        <v>29.44</v>
      </c>
      <c r="F157">
        <v>5595</v>
      </c>
      <c r="G157">
        <v>17.899999999999999</v>
      </c>
      <c r="I157" s="103">
        <f t="shared" si="17"/>
        <v>115.07219509977972</v>
      </c>
      <c r="J157" s="104">
        <f t="shared" si="20"/>
        <v>24.050088775853961</v>
      </c>
      <c r="K157" s="76">
        <f t="shared" si="18"/>
        <v>240.94031121694169</v>
      </c>
      <c r="L157" s="76">
        <f t="shared" si="21"/>
        <v>180.72059466325263</v>
      </c>
      <c r="M157" s="103">
        <f t="shared" si="19"/>
        <v>9.0528508350100179</v>
      </c>
      <c r="N157" s="103">
        <f t="shared" si="22"/>
        <v>282.90158859406307</v>
      </c>
    </row>
    <row r="158" spans="1:14">
      <c r="A158" s="102">
        <v>40413</v>
      </c>
      <c r="B158" t="s">
        <v>231</v>
      </c>
      <c r="C158">
        <v>22.85</v>
      </c>
      <c r="D158">
        <v>339.58600000000001</v>
      </c>
      <c r="E158">
        <v>29.48</v>
      </c>
      <c r="F158">
        <v>5591</v>
      </c>
      <c r="G158">
        <v>17.899999999999999</v>
      </c>
      <c r="I158" s="103">
        <f t="shared" si="17"/>
        <v>114.66754399846643</v>
      </c>
      <c r="J158" s="104">
        <f t="shared" si="20"/>
        <v>23.965516695679479</v>
      </c>
      <c r="K158" s="76">
        <f t="shared" si="18"/>
        <v>240.09304518364695</v>
      </c>
      <c r="L158" s="76">
        <f t="shared" si="21"/>
        <v>180.08509112048046</v>
      </c>
      <c r="M158" s="103">
        <f t="shared" si="19"/>
        <v>9.0210165065066352</v>
      </c>
      <c r="N158" s="103">
        <f t="shared" si="22"/>
        <v>281.90676582833237</v>
      </c>
    </row>
    <row r="159" spans="1:14">
      <c r="A159" s="102">
        <v>40413</v>
      </c>
      <c r="B159" t="s">
        <v>232</v>
      </c>
      <c r="C159">
        <v>23.016999999999999</v>
      </c>
      <c r="D159">
        <v>339.88499999999999</v>
      </c>
      <c r="E159">
        <v>29.47</v>
      </c>
      <c r="F159">
        <v>5599</v>
      </c>
      <c r="G159">
        <v>17.899999999999999</v>
      </c>
      <c r="I159" s="103">
        <f t="shared" si="17"/>
        <v>114.76855231069874</v>
      </c>
      <c r="J159" s="104">
        <f t="shared" si="20"/>
        <v>23.986627432936032</v>
      </c>
      <c r="K159" s="76">
        <f t="shared" si="18"/>
        <v>240.30453827425546</v>
      </c>
      <c r="L159" s="76">
        <f t="shared" si="21"/>
        <v>180.24372442226749</v>
      </c>
      <c r="M159" s="103">
        <f t="shared" si="19"/>
        <v>9.0289629368579654</v>
      </c>
      <c r="N159" s="103">
        <f t="shared" si="22"/>
        <v>282.15509177681145</v>
      </c>
    </row>
    <row r="160" spans="1:14">
      <c r="A160" s="102">
        <v>40413</v>
      </c>
      <c r="B160" t="s">
        <v>233</v>
      </c>
      <c r="C160">
        <v>23.184000000000001</v>
      </c>
      <c r="D160">
        <v>338.096</v>
      </c>
      <c r="E160">
        <v>29.53</v>
      </c>
      <c r="F160">
        <v>5587</v>
      </c>
      <c r="G160">
        <v>17.899999999999999</v>
      </c>
      <c r="I160" s="103">
        <f t="shared" si="17"/>
        <v>114.16404088294478</v>
      </c>
      <c r="J160" s="104">
        <f t="shared" si="20"/>
        <v>23.860284544535457</v>
      </c>
      <c r="K160" s="76">
        <f t="shared" si="18"/>
        <v>239.03880095681794</v>
      </c>
      <c r="L160" s="76">
        <f t="shared" si="21"/>
        <v>179.29434073657606</v>
      </c>
      <c r="M160" s="103">
        <f t="shared" si="19"/>
        <v>8.9814053858894614</v>
      </c>
      <c r="N160" s="103">
        <f t="shared" si="22"/>
        <v>280.66891830904569</v>
      </c>
    </row>
    <row r="161" spans="1:14">
      <c r="A161" s="102">
        <v>40413</v>
      </c>
      <c r="B161" t="s">
        <v>234</v>
      </c>
      <c r="C161">
        <v>23.350999999999999</v>
      </c>
      <c r="D161">
        <v>340.48399999999998</v>
      </c>
      <c r="E161">
        <v>29.45</v>
      </c>
      <c r="F161">
        <v>5594</v>
      </c>
      <c r="G161">
        <v>17.899999999999999</v>
      </c>
      <c r="I161" s="103">
        <f t="shared" si="17"/>
        <v>114.97087772348374</v>
      </c>
      <c r="J161" s="104">
        <f t="shared" si="20"/>
        <v>24.028913444208101</v>
      </c>
      <c r="K161" s="76">
        <f t="shared" si="18"/>
        <v>240.72817100222454</v>
      </c>
      <c r="L161" s="76">
        <f t="shared" si="21"/>
        <v>180.56147597712646</v>
      </c>
      <c r="M161" s="103">
        <f t="shared" si="19"/>
        <v>9.044880090263149</v>
      </c>
      <c r="N161" s="103">
        <f t="shared" si="22"/>
        <v>282.65250282072338</v>
      </c>
    </row>
    <row r="162" spans="1:14">
      <c r="A162" s="102">
        <v>40413</v>
      </c>
      <c r="B162" t="s">
        <v>235</v>
      </c>
      <c r="C162">
        <v>23.518000000000001</v>
      </c>
      <c r="D162">
        <v>338.39299999999997</v>
      </c>
      <c r="E162">
        <v>29.52</v>
      </c>
      <c r="F162">
        <v>5582</v>
      </c>
      <c r="G162">
        <v>17.899999999999999</v>
      </c>
      <c r="I162" s="103">
        <f t="shared" si="17"/>
        <v>114.26453683673867</v>
      </c>
      <c r="J162" s="104">
        <f t="shared" si="20"/>
        <v>23.88128819887838</v>
      </c>
      <c r="K162" s="76">
        <f t="shared" si="18"/>
        <v>239.24922126175912</v>
      </c>
      <c r="L162" s="76">
        <f t="shared" si="21"/>
        <v>179.4521693807167</v>
      </c>
      <c r="M162" s="103">
        <f t="shared" si="19"/>
        <v>8.9893115084625901</v>
      </c>
      <c r="N162" s="103">
        <f t="shared" si="22"/>
        <v>280.91598463945593</v>
      </c>
    </row>
    <row r="163" spans="1:14">
      <c r="A163" s="102">
        <v>40413</v>
      </c>
      <c r="B163" t="s">
        <v>236</v>
      </c>
      <c r="C163">
        <v>23.684999999999999</v>
      </c>
      <c r="D163">
        <v>324.58199999999999</v>
      </c>
      <c r="E163">
        <v>30.04</v>
      </c>
      <c r="F163">
        <v>5650</v>
      </c>
      <c r="G163">
        <v>17.8</v>
      </c>
      <c r="I163" s="103">
        <f t="shared" si="17"/>
        <v>109.37447657105209</v>
      </c>
      <c r="J163" s="104">
        <f t="shared" si="20"/>
        <v>22.859265603349886</v>
      </c>
      <c r="K163" s="76">
        <f t="shared" si="18"/>
        <v>229.03987988052316</v>
      </c>
      <c r="L163" s="76">
        <f t="shared" si="21"/>
        <v>171.79451244395008</v>
      </c>
      <c r="M163" s="103">
        <f t="shared" si="19"/>
        <v>8.6208597385633219</v>
      </c>
      <c r="N163" s="103">
        <f t="shared" si="22"/>
        <v>269.40186683010381</v>
      </c>
    </row>
    <row r="164" spans="1:14">
      <c r="A164" s="102">
        <v>40413</v>
      </c>
      <c r="B164" t="s">
        <v>237</v>
      </c>
      <c r="C164">
        <v>23.852</v>
      </c>
      <c r="D164">
        <v>322.887</v>
      </c>
      <c r="E164">
        <v>30.1</v>
      </c>
      <c r="F164">
        <v>5684</v>
      </c>
      <c r="G164">
        <v>17.8</v>
      </c>
      <c r="I164" s="103">
        <f t="shared" si="17"/>
        <v>108.80268332639582</v>
      </c>
      <c r="J164" s="104">
        <f t="shared" si="20"/>
        <v>22.739760815216723</v>
      </c>
      <c r="K164" s="76">
        <f t="shared" si="18"/>
        <v>227.84249398046367</v>
      </c>
      <c r="L164" s="76">
        <f t="shared" si="21"/>
        <v>170.89639667906548</v>
      </c>
      <c r="M164" s="103">
        <f t="shared" si="19"/>
        <v>8.5757911858609237</v>
      </c>
      <c r="N164" s="103">
        <f t="shared" si="22"/>
        <v>267.99347455815388</v>
      </c>
    </row>
    <row r="165" spans="1:14">
      <c r="A165" s="102">
        <v>40413</v>
      </c>
      <c r="B165" t="s">
        <v>238</v>
      </c>
      <c r="C165">
        <v>24.018999999999998</v>
      </c>
      <c r="D165">
        <v>317.58300000000003</v>
      </c>
      <c r="E165">
        <v>30.29</v>
      </c>
      <c r="F165">
        <v>5763</v>
      </c>
      <c r="G165">
        <v>17.8</v>
      </c>
      <c r="I165" s="103">
        <f t="shared" si="17"/>
        <v>107.01438825096103</v>
      </c>
      <c r="J165" s="104">
        <f t="shared" si="20"/>
        <v>22.366007144450855</v>
      </c>
      <c r="K165" s="76">
        <f t="shared" si="18"/>
        <v>224.09764507138169</v>
      </c>
      <c r="L165" s="76">
        <f t="shared" si="21"/>
        <v>168.08752124284189</v>
      </c>
      <c r="M165" s="103">
        <f t="shared" si="19"/>
        <v>8.4348383648755654</v>
      </c>
      <c r="N165" s="103">
        <f t="shared" si="22"/>
        <v>263.58869890236144</v>
      </c>
    </row>
    <row r="166" spans="1:14">
      <c r="A166" s="102">
        <v>40413</v>
      </c>
      <c r="B166" t="s">
        <v>239</v>
      </c>
      <c r="C166">
        <v>24.184999999999999</v>
      </c>
      <c r="D166">
        <v>312.37799999999999</v>
      </c>
      <c r="E166">
        <v>30.48</v>
      </c>
      <c r="F166">
        <v>5819</v>
      </c>
      <c r="G166">
        <v>17.8</v>
      </c>
      <c r="I166" s="103">
        <f t="shared" si="17"/>
        <v>105.25946545562084</v>
      </c>
      <c r="J166" s="104">
        <f t="shared" si="20"/>
        <v>21.999228280224756</v>
      </c>
      <c r="K166" s="76">
        <f t="shared" si="18"/>
        <v>220.42268068439148</v>
      </c>
      <c r="L166" s="76">
        <f t="shared" si="21"/>
        <v>165.33106365370418</v>
      </c>
      <c r="M166" s="103">
        <f t="shared" si="19"/>
        <v>8.296515935868948</v>
      </c>
      <c r="N166" s="103">
        <f t="shared" si="22"/>
        <v>259.26612299590465</v>
      </c>
    </row>
    <row r="167" spans="1:14">
      <c r="A167" s="102">
        <v>40413</v>
      </c>
      <c r="B167" t="s">
        <v>240</v>
      </c>
      <c r="C167">
        <v>24.352</v>
      </c>
      <c r="D167">
        <v>307.803</v>
      </c>
      <c r="E167">
        <v>30.65</v>
      </c>
      <c r="F167">
        <v>5832</v>
      </c>
      <c r="G167">
        <v>17.8</v>
      </c>
      <c r="I167" s="103">
        <f t="shared" si="17"/>
        <v>103.71688551037649</v>
      </c>
      <c r="J167" s="104">
        <f t="shared" si="20"/>
        <v>21.676829071668685</v>
      </c>
      <c r="K167" s="76">
        <f t="shared" si="18"/>
        <v>217.19238110773156</v>
      </c>
      <c r="L167" s="76">
        <f t="shared" si="21"/>
        <v>162.90813302210555</v>
      </c>
      <c r="M167" s="103">
        <f t="shared" si="19"/>
        <v>8.1749302994354487</v>
      </c>
      <c r="N167" s="103">
        <f t="shared" si="22"/>
        <v>255.46657185735776</v>
      </c>
    </row>
    <row r="168" spans="1:14">
      <c r="A168" s="102">
        <v>40413</v>
      </c>
      <c r="B168" t="s">
        <v>241</v>
      </c>
      <c r="C168">
        <v>24.518999999999998</v>
      </c>
      <c r="D168">
        <v>307.26900000000001</v>
      </c>
      <c r="E168">
        <v>30.67</v>
      </c>
      <c r="F168">
        <v>5852</v>
      </c>
      <c r="G168">
        <v>17.8</v>
      </c>
      <c r="I168" s="103">
        <f t="shared" si="17"/>
        <v>103.53709183472239</v>
      </c>
      <c r="J168" s="104">
        <f t="shared" si="20"/>
        <v>21.639252193456979</v>
      </c>
      <c r="K168" s="76">
        <f t="shared" si="18"/>
        <v>216.81587716306271</v>
      </c>
      <c r="L168" s="76">
        <f t="shared" si="21"/>
        <v>162.62573105943707</v>
      </c>
      <c r="M168" s="103">
        <f t="shared" si="19"/>
        <v>8.1607590219282358</v>
      </c>
      <c r="N168" s="103">
        <f t="shared" si="22"/>
        <v>255.02371943525736</v>
      </c>
    </row>
    <row r="169" spans="1:14">
      <c r="A169" s="102">
        <v>40413</v>
      </c>
      <c r="B169" t="s">
        <v>242</v>
      </c>
      <c r="C169">
        <v>24.686</v>
      </c>
      <c r="D169">
        <v>305.411</v>
      </c>
      <c r="E169">
        <v>30.74</v>
      </c>
      <c r="F169">
        <v>5853</v>
      </c>
      <c r="G169">
        <v>17.8</v>
      </c>
      <c r="I169" s="103">
        <f t="shared" si="17"/>
        <v>102.91057816368125</v>
      </c>
      <c r="J169" s="104">
        <f t="shared" si="20"/>
        <v>21.508310836209379</v>
      </c>
      <c r="K169" s="76">
        <f t="shared" si="18"/>
        <v>215.50390182423169</v>
      </c>
      <c r="L169" s="76">
        <f t="shared" si="21"/>
        <v>161.64166590977609</v>
      </c>
      <c r="M169" s="103">
        <f t="shared" si="19"/>
        <v>8.1113774234816418</v>
      </c>
      <c r="N169" s="103">
        <f t="shared" si="22"/>
        <v>253.48054448380131</v>
      </c>
    </row>
    <row r="170" spans="1:14">
      <c r="A170" s="102">
        <v>40413</v>
      </c>
      <c r="B170" t="s">
        <v>243</v>
      </c>
      <c r="C170">
        <v>24.853000000000002</v>
      </c>
      <c r="D170">
        <v>306.73700000000002</v>
      </c>
      <c r="E170">
        <v>30.69</v>
      </c>
      <c r="F170">
        <v>5854</v>
      </c>
      <c r="G170">
        <v>17.8</v>
      </c>
      <c r="I170" s="103">
        <f t="shared" si="17"/>
        <v>103.35764993200785</v>
      </c>
      <c r="J170" s="104">
        <f t="shared" si="20"/>
        <v>21.601748835789639</v>
      </c>
      <c r="K170" s="76">
        <f t="shared" si="18"/>
        <v>216.44010986221011</v>
      </c>
      <c r="L170" s="76">
        <f t="shared" si="21"/>
        <v>162.34388162659585</v>
      </c>
      <c r="M170" s="103">
        <f t="shared" si="19"/>
        <v>8.1466154710467098</v>
      </c>
      <c r="N170" s="103">
        <f t="shared" si="22"/>
        <v>254.58173347020968</v>
      </c>
    </row>
    <row r="171" spans="1:14">
      <c r="A171" s="102">
        <v>40413</v>
      </c>
      <c r="B171" t="s">
        <v>244</v>
      </c>
      <c r="C171">
        <v>25.018999999999998</v>
      </c>
      <c r="D171">
        <v>308.87200000000001</v>
      </c>
      <c r="E171">
        <v>30.61</v>
      </c>
      <c r="F171">
        <v>5841</v>
      </c>
      <c r="G171">
        <v>17.8</v>
      </c>
      <c r="I171" s="103">
        <f t="shared" si="17"/>
        <v>104.07753186673348</v>
      </c>
      <c r="J171" s="104">
        <f t="shared" si="20"/>
        <v>21.752204160147294</v>
      </c>
      <c r="K171" s="76">
        <f t="shared" si="18"/>
        <v>217.94760664781168</v>
      </c>
      <c r="L171" s="76">
        <f t="shared" si="21"/>
        <v>163.47460032688653</v>
      </c>
      <c r="M171" s="103">
        <f t="shared" si="19"/>
        <v>8.2033563248743739</v>
      </c>
      <c r="N171" s="103">
        <f t="shared" si="22"/>
        <v>256.35488515232419</v>
      </c>
    </row>
    <row r="172" spans="1:14">
      <c r="A172" s="102">
        <v>40413</v>
      </c>
      <c r="B172" t="s">
        <v>245</v>
      </c>
      <c r="C172">
        <v>25.186</v>
      </c>
      <c r="D172">
        <v>307.26900000000001</v>
      </c>
      <c r="E172">
        <v>30.67</v>
      </c>
      <c r="F172">
        <v>5844</v>
      </c>
      <c r="G172">
        <v>17.8</v>
      </c>
      <c r="I172" s="103">
        <f t="shared" si="17"/>
        <v>103.53709183472239</v>
      </c>
      <c r="J172" s="104">
        <f t="shared" si="20"/>
        <v>21.639252193456979</v>
      </c>
      <c r="K172" s="76">
        <f t="shared" si="18"/>
        <v>216.81587716306271</v>
      </c>
      <c r="L172" s="76">
        <f t="shared" si="21"/>
        <v>162.62573105943707</v>
      </c>
      <c r="M172" s="103">
        <f t="shared" si="19"/>
        <v>8.1607590219282358</v>
      </c>
      <c r="N172" s="103">
        <f t="shared" si="22"/>
        <v>255.02371943525736</v>
      </c>
    </row>
    <row r="173" spans="1:14">
      <c r="A173" s="102">
        <v>40413</v>
      </c>
      <c r="B173" t="s">
        <v>246</v>
      </c>
      <c r="C173">
        <v>25.353000000000002</v>
      </c>
      <c r="D173">
        <v>308.87200000000001</v>
      </c>
      <c r="E173">
        <v>30.61</v>
      </c>
      <c r="F173">
        <v>5818</v>
      </c>
      <c r="G173">
        <v>17.8</v>
      </c>
      <c r="I173" s="103">
        <f t="shared" si="17"/>
        <v>104.07753186673348</v>
      </c>
      <c r="J173" s="104">
        <f t="shared" si="20"/>
        <v>21.752204160147294</v>
      </c>
      <c r="K173" s="76">
        <f t="shared" si="18"/>
        <v>217.94760664781168</v>
      </c>
      <c r="L173" s="76">
        <f t="shared" si="21"/>
        <v>163.47460032688653</v>
      </c>
      <c r="M173" s="103">
        <f t="shared" si="19"/>
        <v>8.2033563248743739</v>
      </c>
      <c r="N173" s="103">
        <f t="shared" si="22"/>
        <v>256.35488515232419</v>
      </c>
    </row>
    <row r="174" spans="1:14">
      <c r="A174" s="102">
        <v>40413</v>
      </c>
      <c r="B174" t="s">
        <v>247</v>
      </c>
      <c r="C174">
        <v>25.52</v>
      </c>
      <c r="D174">
        <v>308.33699999999999</v>
      </c>
      <c r="E174">
        <v>30.63</v>
      </c>
      <c r="F174">
        <v>5830</v>
      </c>
      <c r="G174">
        <v>17.8</v>
      </c>
      <c r="I174" s="103">
        <f t="shared" si="17"/>
        <v>103.89703187983197</v>
      </c>
      <c r="J174" s="104">
        <f t="shared" si="20"/>
        <v>21.714479662884884</v>
      </c>
      <c r="K174" s="76">
        <f t="shared" si="18"/>
        <v>217.56962362458322</v>
      </c>
      <c r="L174" s="76">
        <f t="shared" si="21"/>
        <v>163.19108896099908</v>
      </c>
      <c r="M174" s="103">
        <f t="shared" si="19"/>
        <v>8.1891293761503743</v>
      </c>
      <c r="N174" s="103">
        <f t="shared" si="22"/>
        <v>255.91029300469918</v>
      </c>
    </row>
    <row r="175" spans="1:14">
      <c r="A175" s="102">
        <v>40413</v>
      </c>
      <c r="B175" t="s">
        <v>248</v>
      </c>
      <c r="C175">
        <v>25.687000000000001</v>
      </c>
      <c r="D175">
        <v>310.35000000000002</v>
      </c>
      <c r="E175">
        <v>30.51</v>
      </c>
      <c r="F175">
        <v>5830</v>
      </c>
      <c r="G175">
        <v>17.899999999999999</v>
      </c>
      <c r="I175" s="103">
        <f t="shared" si="17"/>
        <v>104.78991679585559</v>
      </c>
      <c r="J175" s="104">
        <f t="shared" si="20"/>
        <v>21.901092610333816</v>
      </c>
      <c r="K175" s="76">
        <f t="shared" si="18"/>
        <v>219.41108486979059</v>
      </c>
      <c r="L175" s="76">
        <f t="shared" si="21"/>
        <v>164.57230229803827</v>
      </c>
      <c r="M175" s="103">
        <f t="shared" si="19"/>
        <v>8.243933166855939</v>
      </c>
      <c r="N175" s="103">
        <f t="shared" si="22"/>
        <v>257.62291146424809</v>
      </c>
    </row>
    <row r="176" spans="1:14">
      <c r="A176" s="102">
        <v>40413</v>
      </c>
      <c r="B176" t="s">
        <v>249</v>
      </c>
      <c r="C176">
        <v>25.853999999999999</v>
      </c>
      <c r="D176">
        <v>310.35000000000002</v>
      </c>
      <c r="E176">
        <v>30.51</v>
      </c>
      <c r="F176">
        <v>5749</v>
      </c>
      <c r="G176">
        <v>17.899999999999999</v>
      </c>
      <c r="I176" s="103">
        <f t="shared" si="17"/>
        <v>104.78991679585559</v>
      </c>
      <c r="J176" s="104">
        <f t="shared" si="20"/>
        <v>21.901092610333816</v>
      </c>
      <c r="K176" s="76">
        <f t="shared" si="18"/>
        <v>219.41108486979059</v>
      </c>
      <c r="L176" s="76">
        <f t="shared" si="21"/>
        <v>164.57230229803827</v>
      </c>
      <c r="M176" s="103">
        <f t="shared" si="19"/>
        <v>8.243933166855939</v>
      </c>
      <c r="N176" s="103">
        <f t="shared" si="22"/>
        <v>257.62291146424809</v>
      </c>
    </row>
    <row r="177" spans="1:14">
      <c r="A177" s="102">
        <v>40413</v>
      </c>
      <c r="B177" t="s">
        <v>250</v>
      </c>
      <c r="C177">
        <v>26.021000000000001</v>
      </c>
      <c r="D177">
        <v>310.62</v>
      </c>
      <c r="E177">
        <v>30.5</v>
      </c>
      <c r="F177">
        <v>5735</v>
      </c>
      <c r="G177">
        <v>17.899999999999999</v>
      </c>
      <c r="I177" s="103">
        <f t="shared" si="17"/>
        <v>104.88102815723363</v>
      </c>
      <c r="J177" s="104">
        <f t="shared" si="20"/>
        <v>21.920134884861827</v>
      </c>
      <c r="K177" s="76">
        <f t="shared" si="18"/>
        <v>219.60185553986244</v>
      </c>
      <c r="L177" s="76">
        <f t="shared" si="21"/>
        <v>164.71539246325619</v>
      </c>
      <c r="M177" s="103">
        <f t="shared" si="19"/>
        <v>8.2511009936555837</v>
      </c>
      <c r="N177" s="103">
        <f t="shared" si="22"/>
        <v>257.84690605173699</v>
      </c>
    </row>
    <row r="178" spans="1:14">
      <c r="A178" s="102">
        <v>40413</v>
      </c>
      <c r="B178" t="s">
        <v>251</v>
      </c>
      <c r="C178">
        <v>26.187999999999999</v>
      </c>
      <c r="D178">
        <v>321.06799999999998</v>
      </c>
      <c r="E178">
        <v>30.12</v>
      </c>
      <c r="F178">
        <v>5666</v>
      </c>
      <c r="G178">
        <v>17.899999999999999</v>
      </c>
      <c r="I178" s="103">
        <f t="shared" si="17"/>
        <v>108.41086340322481</v>
      </c>
      <c r="J178" s="104">
        <f t="shared" si="20"/>
        <v>22.657870451273983</v>
      </c>
      <c r="K178" s="76">
        <f t="shared" si="18"/>
        <v>226.9926905020024</v>
      </c>
      <c r="L178" s="76">
        <f t="shared" si="21"/>
        <v>170.25898989064251</v>
      </c>
      <c r="M178" s="103">
        <f t="shared" si="19"/>
        <v>8.5287968516898438</v>
      </c>
      <c r="N178" s="103">
        <f t="shared" si="22"/>
        <v>266.52490161530761</v>
      </c>
    </row>
    <row r="179" spans="1:14">
      <c r="A179" s="102">
        <v>40413</v>
      </c>
      <c r="B179" t="s">
        <v>252</v>
      </c>
      <c r="C179">
        <v>26.356000000000002</v>
      </c>
      <c r="D179">
        <v>305.27600000000001</v>
      </c>
      <c r="E179">
        <v>30.7</v>
      </c>
      <c r="F179">
        <v>5810</v>
      </c>
      <c r="G179">
        <v>17.899999999999999</v>
      </c>
      <c r="I179" s="103">
        <f t="shared" si="17"/>
        <v>103.0756999003912</v>
      </c>
      <c r="J179" s="104">
        <f t="shared" si="20"/>
        <v>21.542821279181759</v>
      </c>
      <c r="K179" s="76">
        <f t="shared" si="18"/>
        <v>215.82182551892484</v>
      </c>
      <c r="L179" s="76">
        <f t="shared" si="21"/>
        <v>161.88012895015439</v>
      </c>
      <c r="M179" s="103">
        <f t="shared" si="19"/>
        <v>8.1090739174948148</v>
      </c>
      <c r="N179" s="103">
        <f t="shared" si="22"/>
        <v>253.40855992171296</v>
      </c>
    </row>
    <row r="180" spans="1:14">
      <c r="A180" s="102">
        <v>40413</v>
      </c>
      <c r="B180" t="s">
        <v>253</v>
      </c>
      <c r="C180">
        <v>26.521000000000001</v>
      </c>
      <c r="D180">
        <v>317.44900000000001</v>
      </c>
      <c r="E180">
        <v>30.25</v>
      </c>
      <c r="F180">
        <v>5697</v>
      </c>
      <c r="G180">
        <v>17.899999999999999</v>
      </c>
      <c r="I180" s="103">
        <f t="shared" si="17"/>
        <v>107.18829312042223</v>
      </c>
      <c r="J180" s="104">
        <f t="shared" si="20"/>
        <v>22.402353262168244</v>
      </c>
      <c r="K180" s="76">
        <f t="shared" si="18"/>
        <v>224.4328500108428</v>
      </c>
      <c r="L180" s="76">
        <f t="shared" si="21"/>
        <v>168.33894631856916</v>
      </c>
      <c r="M180" s="103">
        <f t="shared" si="19"/>
        <v>8.4326159593732335</v>
      </c>
      <c r="N180" s="103">
        <f t="shared" si="22"/>
        <v>263.51924873041355</v>
      </c>
    </row>
    <row r="181" spans="1:14">
      <c r="A181" s="102">
        <v>40413</v>
      </c>
      <c r="B181" t="s">
        <v>254</v>
      </c>
      <c r="C181">
        <v>26.689</v>
      </c>
      <c r="D181">
        <v>323.036</v>
      </c>
      <c r="E181">
        <v>30.05</v>
      </c>
      <c r="F181">
        <v>5680</v>
      </c>
      <c r="G181">
        <v>17.899999999999999</v>
      </c>
      <c r="I181" s="103">
        <f t="shared" si="17"/>
        <v>109.07575866437614</v>
      </c>
      <c r="J181" s="104">
        <f t="shared" si="20"/>
        <v>22.796833560854612</v>
      </c>
      <c r="K181" s="76">
        <f t="shared" si="18"/>
        <v>228.38486061755086</v>
      </c>
      <c r="L181" s="76">
        <f t="shared" si="21"/>
        <v>171.30320623569315</v>
      </c>
      <c r="M181" s="103">
        <f t="shared" si="19"/>
        <v>8.5811048624555095</v>
      </c>
      <c r="N181" s="103">
        <f t="shared" si="22"/>
        <v>268.15952695173468</v>
      </c>
    </row>
    <row r="182" spans="1:14">
      <c r="A182" s="102">
        <v>40413</v>
      </c>
      <c r="B182" t="s">
        <v>255</v>
      </c>
      <c r="C182">
        <v>26.856000000000002</v>
      </c>
      <c r="D182">
        <v>299.51799999999997</v>
      </c>
      <c r="E182">
        <v>30.92</v>
      </c>
      <c r="F182">
        <v>5885</v>
      </c>
      <c r="G182">
        <v>17.899999999999999</v>
      </c>
      <c r="I182" s="103">
        <f t="shared" si="17"/>
        <v>101.13020412673943</v>
      </c>
      <c r="J182" s="104">
        <f t="shared" si="20"/>
        <v>21.136212662488539</v>
      </c>
      <c r="K182" s="76">
        <f t="shared" si="18"/>
        <v>211.74831013348839</v>
      </c>
      <c r="L182" s="76">
        <f t="shared" si="21"/>
        <v>158.82473270239598</v>
      </c>
      <c r="M182" s="103">
        <f t="shared" si="19"/>
        <v>7.9560197150983099</v>
      </c>
      <c r="N182" s="103">
        <f t="shared" si="22"/>
        <v>248.62561609682217</v>
      </c>
    </row>
    <row r="183" spans="1:14">
      <c r="A183" s="102">
        <v>40413</v>
      </c>
      <c r="B183" t="s">
        <v>256</v>
      </c>
      <c r="C183">
        <v>27.021999999999998</v>
      </c>
      <c r="D183">
        <v>316.62099999999998</v>
      </c>
      <c r="E183">
        <v>30.28</v>
      </c>
      <c r="F183">
        <v>5729</v>
      </c>
      <c r="G183">
        <v>17.899999999999999</v>
      </c>
      <c r="I183" s="103">
        <f t="shared" si="17"/>
        <v>106.90839756965129</v>
      </c>
      <c r="J183" s="104">
        <f t="shared" si="20"/>
        <v>22.343855092057115</v>
      </c>
      <c r="K183" s="76">
        <f t="shared" si="18"/>
        <v>223.84679947923942</v>
      </c>
      <c r="L183" s="76">
        <f t="shared" si="21"/>
        <v>167.89937105596931</v>
      </c>
      <c r="M183" s="103">
        <f t="shared" si="19"/>
        <v>8.4105962814804531</v>
      </c>
      <c r="N183" s="103">
        <f t="shared" si="22"/>
        <v>262.83113379626417</v>
      </c>
    </row>
    <row r="184" spans="1:14">
      <c r="A184" s="102">
        <v>40413</v>
      </c>
      <c r="B184" t="s">
        <v>257</v>
      </c>
      <c r="C184">
        <v>27.189</v>
      </c>
      <c r="D184">
        <v>326.44099999999997</v>
      </c>
      <c r="E184">
        <v>29.93</v>
      </c>
      <c r="F184">
        <v>5627</v>
      </c>
      <c r="G184">
        <v>17.899999999999999</v>
      </c>
      <c r="I184" s="103">
        <f t="shared" si="17"/>
        <v>110.22646082600889</v>
      </c>
      <c r="J184" s="104">
        <f t="shared" si="20"/>
        <v>23.037330312635856</v>
      </c>
      <c r="K184" s="76">
        <f t="shared" si="18"/>
        <v>230.79422229437813</v>
      </c>
      <c r="L184" s="76">
        <f t="shared" si="21"/>
        <v>173.11038110317736</v>
      </c>
      <c r="M184" s="103">
        <f t="shared" si="19"/>
        <v>8.6716318139554112</v>
      </c>
      <c r="N184" s="103">
        <f t="shared" si="22"/>
        <v>270.98849418610661</v>
      </c>
    </row>
    <row r="185" spans="1:14">
      <c r="A185" s="102">
        <v>40413</v>
      </c>
      <c r="B185" t="s">
        <v>258</v>
      </c>
      <c r="C185">
        <v>27.356999999999999</v>
      </c>
      <c r="D185">
        <v>335.72699999999998</v>
      </c>
      <c r="E185">
        <v>29.61</v>
      </c>
      <c r="F185">
        <v>5574</v>
      </c>
      <c r="G185">
        <v>17.899999999999999</v>
      </c>
      <c r="I185" s="103">
        <f t="shared" si="17"/>
        <v>113.36373603690515</v>
      </c>
      <c r="J185" s="104">
        <f t="shared" si="20"/>
        <v>23.693020831713174</v>
      </c>
      <c r="K185" s="76">
        <f t="shared" si="18"/>
        <v>237.36310772348722</v>
      </c>
      <c r="L185" s="76">
        <f t="shared" si="21"/>
        <v>178.03746397705345</v>
      </c>
      <c r="M185" s="103">
        <f t="shared" si="19"/>
        <v>8.9184445604055096</v>
      </c>
      <c r="N185" s="103">
        <f t="shared" si="22"/>
        <v>278.70139251267216</v>
      </c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2013-11-10T21:09:43Z</dcterms:modified>
</cp:coreProperties>
</file>