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D13" i="2"/>
  <c r="D15" i="2"/>
  <c r="J16" i="2"/>
  <c r="R21" i="2"/>
  <c r="B45" i="1"/>
  <c r="B34" i="1"/>
  <c r="B32" i="1"/>
  <c r="B44" i="1"/>
  <c r="B33" i="1"/>
  <c r="B31" i="1"/>
  <c r="B38" i="1"/>
  <c r="D16" i="2"/>
  <c r="D14" i="2"/>
  <c r="J15" i="2"/>
  <c r="B40" i="1"/>
  <c r="B39" i="1"/>
  <c r="B35" i="1"/>
  <c r="B36" i="1"/>
  <c r="B43" i="1"/>
  <c r="F15" i="2"/>
  <c r="F13" i="2"/>
  <c r="F14" i="2"/>
  <c r="H13" i="2"/>
  <c r="B42" i="1"/>
  <c r="B18" i="1"/>
  <c r="I111" i="2"/>
  <c r="I113" i="2"/>
  <c r="I115" i="2"/>
  <c r="I117" i="2"/>
  <c r="I119" i="2"/>
  <c r="I121" i="2"/>
  <c r="I123" i="2"/>
  <c r="I125" i="2"/>
  <c r="I127" i="2"/>
  <c r="I129" i="2"/>
  <c r="I131" i="2"/>
  <c r="I133" i="2"/>
  <c r="I135" i="2"/>
  <c r="I137" i="2"/>
  <c r="I139" i="2"/>
  <c r="I141" i="2"/>
  <c r="I143" i="2"/>
  <c r="I45" i="2"/>
  <c r="I47" i="2"/>
  <c r="I49" i="2"/>
  <c r="I51" i="2"/>
  <c r="I53" i="2"/>
  <c r="I55" i="2"/>
  <c r="I57" i="2"/>
  <c r="I59" i="2"/>
  <c r="I61" i="2"/>
  <c r="I63" i="2"/>
  <c r="I112" i="2"/>
  <c r="I116" i="2"/>
  <c r="I120" i="2"/>
  <c r="I124" i="2"/>
  <c r="I128" i="2"/>
  <c r="I132" i="2"/>
  <c r="I136" i="2"/>
  <c r="I140" i="2"/>
  <c r="I43" i="2"/>
  <c r="I122" i="2"/>
  <c r="I138" i="2"/>
  <c r="I44" i="2"/>
  <c r="I46" i="2"/>
  <c r="I60" i="2"/>
  <c r="I62" i="2"/>
  <c r="I70" i="2"/>
  <c r="I71" i="2"/>
  <c r="I78" i="2"/>
  <c r="I79" i="2"/>
  <c r="I86" i="2"/>
  <c r="I87" i="2"/>
  <c r="I93" i="2"/>
  <c r="I95" i="2"/>
  <c r="I97" i="2"/>
  <c r="I99" i="2"/>
  <c r="I101" i="2"/>
  <c r="I103" i="2"/>
  <c r="I105" i="2"/>
  <c r="I107" i="2"/>
  <c r="I109" i="2"/>
  <c r="I110" i="2"/>
  <c r="I126" i="2"/>
  <c r="I142" i="2"/>
  <c r="I48" i="2"/>
  <c r="I50" i="2"/>
  <c r="I64" i="2"/>
  <c r="I65" i="2"/>
  <c r="I72" i="2"/>
  <c r="I73" i="2"/>
  <c r="I114" i="2"/>
  <c r="I130" i="2"/>
  <c r="I52" i="2"/>
  <c r="I54" i="2"/>
  <c r="I66" i="2"/>
  <c r="I67" i="2"/>
  <c r="I74" i="2"/>
  <c r="I75" i="2"/>
  <c r="I82" i="2"/>
  <c r="I83" i="2"/>
  <c r="I90" i="2"/>
  <c r="I91" i="2"/>
  <c r="I94" i="2"/>
  <c r="I96" i="2"/>
  <c r="I98" i="2"/>
  <c r="I100" i="2"/>
  <c r="I102" i="2"/>
  <c r="I104" i="2"/>
  <c r="I106" i="2"/>
  <c r="I108" i="2"/>
  <c r="I118" i="2"/>
  <c r="I134" i="2"/>
  <c r="I56" i="2"/>
  <c r="I81" i="2"/>
  <c r="I88" i="2"/>
  <c r="I37" i="2"/>
  <c r="I41" i="2"/>
  <c r="I24" i="2"/>
  <c r="I28" i="2"/>
  <c r="I32" i="2"/>
  <c r="I36" i="2"/>
  <c r="I58" i="2"/>
  <c r="I68" i="2"/>
  <c r="I76" i="2"/>
  <c r="I85" i="2"/>
  <c r="I92" i="2"/>
  <c r="I40" i="2"/>
  <c r="I23" i="2"/>
  <c r="I27" i="2"/>
  <c r="I31" i="2"/>
  <c r="I35" i="2"/>
  <c r="I22" i="2"/>
  <c r="I26" i="2"/>
  <c r="I30" i="2"/>
  <c r="H14" i="2"/>
  <c r="I84" i="2"/>
  <c r="I42" i="2"/>
  <c r="I29" i="2"/>
  <c r="I69" i="2"/>
  <c r="I80" i="2"/>
  <c r="I89" i="2"/>
  <c r="I39" i="2"/>
  <c r="I34" i="2"/>
  <c r="I77" i="2"/>
  <c r="I38" i="2"/>
  <c r="I25" i="2"/>
  <c r="I33" i="2"/>
  <c r="I21" i="2"/>
  <c r="J77" i="2"/>
  <c r="M77" i="2"/>
  <c r="N77" i="2"/>
  <c r="K77" i="2"/>
  <c r="L77" i="2"/>
  <c r="J80" i="2"/>
  <c r="M80" i="2"/>
  <c r="N80" i="2"/>
  <c r="K80" i="2"/>
  <c r="L80" i="2"/>
  <c r="J84" i="2"/>
  <c r="K84" i="2"/>
  <c r="L84" i="2"/>
  <c r="M84" i="2"/>
  <c r="N84" i="2"/>
  <c r="J22" i="2"/>
  <c r="M22" i="2"/>
  <c r="N22" i="2"/>
  <c r="K22" i="2"/>
  <c r="L22" i="2"/>
  <c r="J23" i="2"/>
  <c r="M23" i="2"/>
  <c r="N23" i="2"/>
  <c r="K23" i="2"/>
  <c r="L23" i="2"/>
  <c r="J76" i="2"/>
  <c r="K76" i="2"/>
  <c r="L76" i="2"/>
  <c r="M76" i="2"/>
  <c r="N76" i="2"/>
  <c r="J32" i="2"/>
  <c r="K32" i="2"/>
  <c r="L32" i="2"/>
  <c r="M32" i="2"/>
  <c r="N32" i="2"/>
  <c r="J37" i="2"/>
  <c r="K37" i="2"/>
  <c r="L37" i="2"/>
  <c r="M37" i="2"/>
  <c r="N37" i="2"/>
  <c r="K134" i="2"/>
  <c r="L134" i="2"/>
  <c r="J134" i="2"/>
  <c r="M134" i="2"/>
  <c r="N134" i="2"/>
  <c r="K104" i="2"/>
  <c r="L104" i="2"/>
  <c r="M104" i="2"/>
  <c r="N104" i="2"/>
  <c r="J104" i="2"/>
  <c r="K96" i="2"/>
  <c r="L96" i="2"/>
  <c r="M96" i="2"/>
  <c r="N96" i="2"/>
  <c r="J96" i="2"/>
  <c r="K83" i="2"/>
  <c r="L83" i="2"/>
  <c r="J83" i="2"/>
  <c r="M83" i="2"/>
  <c r="N83" i="2"/>
  <c r="K67" i="2"/>
  <c r="L67" i="2"/>
  <c r="M67" i="2"/>
  <c r="N67" i="2"/>
  <c r="J67" i="2"/>
  <c r="K130" i="2"/>
  <c r="L130" i="2"/>
  <c r="J130" i="2"/>
  <c r="M130" i="2"/>
  <c r="N130" i="2"/>
  <c r="M65" i="2"/>
  <c r="N65" i="2"/>
  <c r="J65" i="2"/>
  <c r="K65" i="2"/>
  <c r="L65" i="2"/>
  <c r="K142" i="2"/>
  <c r="L142" i="2"/>
  <c r="J142" i="2"/>
  <c r="M142" i="2"/>
  <c r="N142" i="2"/>
  <c r="M107" i="2"/>
  <c r="N107" i="2"/>
  <c r="K107" i="2"/>
  <c r="L107" i="2"/>
  <c r="J107" i="2"/>
  <c r="M99" i="2"/>
  <c r="N99" i="2"/>
  <c r="K99" i="2"/>
  <c r="L99" i="2"/>
  <c r="J99" i="2"/>
  <c r="K87" i="2"/>
  <c r="L87" i="2"/>
  <c r="M87" i="2"/>
  <c r="N87" i="2"/>
  <c r="J87" i="2"/>
  <c r="J71" i="2"/>
  <c r="K71" i="2"/>
  <c r="L71" i="2"/>
  <c r="M71" i="2"/>
  <c r="N71" i="2"/>
  <c r="K46" i="2"/>
  <c r="L46" i="2"/>
  <c r="J46" i="2"/>
  <c r="M46" i="2"/>
  <c r="N46" i="2"/>
  <c r="K43" i="2"/>
  <c r="L43" i="2"/>
  <c r="J43" i="2"/>
  <c r="M43" i="2"/>
  <c r="N43" i="2"/>
  <c r="K128" i="2"/>
  <c r="L128" i="2"/>
  <c r="J128" i="2"/>
  <c r="M128" i="2"/>
  <c r="N128" i="2"/>
  <c r="K112" i="2"/>
  <c r="L112" i="2"/>
  <c r="J112" i="2"/>
  <c r="M112" i="2"/>
  <c r="N112" i="2"/>
  <c r="J57" i="2"/>
  <c r="M57" i="2"/>
  <c r="N57" i="2"/>
  <c r="K57" i="2"/>
  <c r="L57" i="2"/>
  <c r="J49" i="2"/>
  <c r="M49" i="2"/>
  <c r="N49" i="2"/>
  <c r="K49" i="2"/>
  <c r="L49" i="2"/>
  <c r="M141" i="2"/>
  <c r="N141" i="2"/>
  <c r="K141" i="2"/>
  <c r="L141" i="2"/>
  <c r="J141" i="2"/>
  <c r="M133" i="2"/>
  <c r="N133" i="2"/>
  <c r="K133" i="2"/>
  <c r="L133" i="2"/>
  <c r="J133" i="2"/>
  <c r="M125" i="2"/>
  <c r="N125" i="2"/>
  <c r="K125" i="2"/>
  <c r="L125" i="2"/>
  <c r="J125" i="2"/>
  <c r="M117" i="2"/>
  <c r="N117" i="2"/>
  <c r="K117" i="2"/>
  <c r="L117" i="2"/>
  <c r="J117" i="2"/>
  <c r="B20" i="1"/>
  <c r="B21" i="1"/>
  <c r="B19" i="1"/>
  <c r="B22" i="1"/>
  <c r="J33" i="2"/>
  <c r="K33" i="2"/>
  <c r="L33" i="2"/>
  <c r="M33" i="2"/>
  <c r="N33" i="2"/>
  <c r="J34" i="2"/>
  <c r="M34" i="2"/>
  <c r="N34" i="2"/>
  <c r="K34" i="2"/>
  <c r="L34" i="2"/>
  <c r="J69" i="2"/>
  <c r="K69" i="2"/>
  <c r="L69" i="2"/>
  <c r="M69" i="2"/>
  <c r="N69" i="2"/>
  <c r="J13" i="2"/>
  <c r="J14" i="2"/>
  <c r="J35" i="2"/>
  <c r="K35" i="2"/>
  <c r="L35" i="2"/>
  <c r="M35" i="2"/>
  <c r="N35" i="2"/>
  <c r="J40" i="2"/>
  <c r="K40" i="2"/>
  <c r="L40" i="2"/>
  <c r="M40" i="2"/>
  <c r="N40" i="2"/>
  <c r="J68" i="2"/>
  <c r="K68" i="2"/>
  <c r="L68" i="2"/>
  <c r="M68" i="2"/>
  <c r="N68" i="2"/>
  <c r="J28" i="2"/>
  <c r="K28" i="2"/>
  <c r="L28" i="2"/>
  <c r="M28" i="2"/>
  <c r="N28" i="2"/>
  <c r="J88" i="2"/>
  <c r="M88" i="2"/>
  <c r="N88" i="2"/>
  <c r="K88" i="2"/>
  <c r="L88" i="2"/>
  <c r="K118" i="2"/>
  <c r="L118" i="2"/>
  <c r="J118" i="2"/>
  <c r="M118" i="2"/>
  <c r="N118" i="2"/>
  <c r="K102" i="2"/>
  <c r="L102" i="2"/>
  <c r="M102" i="2"/>
  <c r="N102" i="2"/>
  <c r="J102" i="2"/>
  <c r="K94" i="2"/>
  <c r="L94" i="2"/>
  <c r="M94" i="2"/>
  <c r="N94" i="2"/>
  <c r="J94" i="2"/>
  <c r="J82" i="2"/>
  <c r="M82" i="2"/>
  <c r="N82" i="2"/>
  <c r="K82" i="2"/>
  <c r="L82" i="2"/>
  <c r="J66" i="2"/>
  <c r="M66" i="2"/>
  <c r="N66" i="2"/>
  <c r="K66" i="2"/>
  <c r="L66" i="2"/>
  <c r="K114" i="2"/>
  <c r="L114" i="2"/>
  <c r="J114" i="2"/>
  <c r="M114" i="2"/>
  <c r="N114" i="2"/>
  <c r="J64" i="2"/>
  <c r="M64" i="2"/>
  <c r="N64" i="2"/>
  <c r="K64" i="2"/>
  <c r="L64" i="2"/>
  <c r="K126" i="2"/>
  <c r="L126" i="2"/>
  <c r="J126" i="2"/>
  <c r="M126" i="2"/>
  <c r="N126" i="2"/>
  <c r="M105" i="2"/>
  <c r="N105" i="2"/>
  <c r="K105" i="2"/>
  <c r="L105" i="2"/>
  <c r="J105" i="2"/>
  <c r="M97" i="2"/>
  <c r="N97" i="2"/>
  <c r="K97" i="2"/>
  <c r="L97" i="2"/>
  <c r="J97" i="2"/>
  <c r="J86" i="2"/>
  <c r="K86" i="2"/>
  <c r="L86" i="2"/>
  <c r="M86" i="2"/>
  <c r="N86" i="2"/>
  <c r="J70" i="2"/>
  <c r="K70" i="2"/>
  <c r="L70" i="2"/>
  <c r="M70" i="2"/>
  <c r="N70" i="2"/>
  <c r="K44" i="2"/>
  <c r="L44" i="2"/>
  <c r="J44" i="2"/>
  <c r="M44" i="2"/>
  <c r="N44" i="2"/>
  <c r="K140" i="2"/>
  <c r="L140" i="2"/>
  <c r="J140" i="2"/>
  <c r="M140" i="2"/>
  <c r="N140" i="2"/>
  <c r="K124" i="2"/>
  <c r="L124" i="2"/>
  <c r="J124" i="2"/>
  <c r="M124" i="2"/>
  <c r="N124" i="2"/>
  <c r="J63" i="2"/>
  <c r="M63" i="2"/>
  <c r="N63" i="2"/>
  <c r="K63" i="2"/>
  <c r="L63" i="2"/>
  <c r="J55" i="2"/>
  <c r="M55" i="2"/>
  <c r="N55" i="2"/>
  <c r="K55" i="2"/>
  <c r="L55" i="2"/>
  <c r="J47" i="2"/>
  <c r="M47" i="2"/>
  <c r="N47" i="2"/>
  <c r="K47" i="2"/>
  <c r="L47" i="2"/>
  <c r="M139" i="2"/>
  <c r="N139" i="2"/>
  <c r="J139" i="2"/>
  <c r="K139" i="2"/>
  <c r="L139" i="2"/>
  <c r="M131" i="2"/>
  <c r="N131" i="2"/>
  <c r="J131" i="2"/>
  <c r="K131" i="2"/>
  <c r="L131" i="2"/>
  <c r="M123" i="2"/>
  <c r="N123" i="2"/>
  <c r="J123" i="2"/>
  <c r="K123" i="2"/>
  <c r="L123" i="2"/>
  <c r="M115" i="2"/>
  <c r="N115" i="2"/>
  <c r="J115" i="2"/>
  <c r="K115" i="2"/>
  <c r="L115" i="2"/>
  <c r="M21" i="2"/>
  <c r="N21" i="2"/>
  <c r="K21" i="2"/>
  <c r="L21" i="2"/>
  <c r="J21" i="2"/>
  <c r="J25" i="2"/>
  <c r="K25" i="2"/>
  <c r="L25" i="2"/>
  <c r="M25" i="2"/>
  <c r="N25" i="2"/>
  <c r="J39" i="2"/>
  <c r="M39" i="2"/>
  <c r="N39" i="2"/>
  <c r="K39" i="2"/>
  <c r="L39" i="2"/>
  <c r="J29" i="2"/>
  <c r="K29" i="2"/>
  <c r="L29" i="2"/>
  <c r="M29" i="2"/>
  <c r="N29" i="2"/>
  <c r="J30" i="2"/>
  <c r="M30" i="2"/>
  <c r="N30" i="2"/>
  <c r="K30" i="2"/>
  <c r="L30" i="2"/>
  <c r="J31" i="2"/>
  <c r="M31" i="2"/>
  <c r="N31" i="2"/>
  <c r="K31" i="2"/>
  <c r="L31" i="2"/>
  <c r="J92" i="2"/>
  <c r="K92" i="2"/>
  <c r="L92" i="2"/>
  <c r="M92" i="2"/>
  <c r="N92" i="2"/>
  <c r="K58" i="2"/>
  <c r="L58" i="2"/>
  <c r="J58" i="2"/>
  <c r="M58" i="2"/>
  <c r="N58" i="2"/>
  <c r="J24" i="2"/>
  <c r="K24" i="2"/>
  <c r="L24" i="2"/>
  <c r="M24" i="2"/>
  <c r="N24" i="2"/>
  <c r="M81" i="2"/>
  <c r="N81" i="2"/>
  <c r="J81" i="2"/>
  <c r="K81" i="2"/>
  <c r="L81" i="2"/>
  <c r="K108" i="2"/>
  <c r="L108" i="2"/>
  <c r="M108" i="2"/>
  <c r="N108" i="2"/>
  <c r="J108" i="2"/>
  <c r="K100" i="2"/>
  <c r="L100" i="2"/>
  <c r="M100" i="2"/>
  <c r="N100" i="2"/>
  <c r="J100" i="2"/>
  <c r="K91" i="2"/>
  <c r="L91" i="2"/>
  <c r="M91" i="2"/>
  <c r="N91" i="2"/>
  <c r="J91" i="2"/>
  <c r="K75" i="2"/>
  <c r="L75" i="2"/>
  <c r="M75" i="2"/>
  <c r="N75" i="2"/>
  <c r="J75" i="2"/>
  <c r="K54" i="2"/>
  <c r="L54" i="2"/>
  <c r="M54" i="2"/>
  <c r="N54" i="2"/>
  <c r="J54" i="2"/>
  <c r="M73" i="2"/>
  <c r="N73" i="2"/>
  <c r="J73" i="2"/>
  <c r="K73" i="2"/>
  <c r="L73" i="2"/>
  <c r="K50" i="2"/>
  <c r="L50" i="2"/>
  <c r="J50" i="2"/>
  <c r="M50" i="2"/>
  <c r="N50" i="2"/>
  <c r="K110" i="2"/>
  <c r="L110" i="2"/>
  <c r="J110" i="2"/>
  <c r="M110" i="2"/>
  <c r="N110" i="2"/>
  <c r="M103" i="2"/>
  <c r="N103" i="2"/>
  <c r="K103" i="2"/>
  <c r="L103" i="2"/>
  <c r="J103" i="2"/>
  <c r="M95" i="2"/>
  <c r="N95" i="2"/>
  <c r="K95" i="2"/>
  <c r="L95" i="2"/>
  <c r="J95" i="2"/>
  <c r="K79" i="2"/>
  <c r="L79" i="2"/>
  <c r="J79" i="2"/>
  <c r="M79" i="2"/>
  <c r="N79" i="2"/>
  <c r="K62" i="2"/>
  <c r="L62" i="2"/>
  <c r="J62" i="2"/>
  <c r="M62" i="2"/>
  <c r="N62" i="2"/>
  <c r="K138" i="2"/>
  <c r="L138" i="2"/>
  <c r="J138" i="2"/>
  <c r="M138" i="2"/>
  <c r="N138" i="2"/>
  <c r="K136" i="2"/>
  <c r="L136" i="2"/>
  <c r="J136" i="2"/>
  <c r="M136" i="2"/>
  <c r="N136" i="2"/>
  <c r="K120" i="2"/>
  <c r="L120" i="2"/>
  <c r="J120" i="2"/>
  <c r="M120" i="2"/>
  <c r="N120" i="2"/>
  <c r="J61" i="2"/>
  <c r="M61" i="2"/>
  <c r="N61" i="2"/>
  <c r="K61" i="2"/>
  <c r="L61" i="2"/>
  <c r="J53" i="2"/>
  <c r="M53" i="2"/>
  <c r="N53" i="2"/>
  <c r="K53" i="2"/>
  <c r="L53" i="2"/>
  <c r="J45" i="2"/>
  <c r="M45" i="2"/>
  <c r="N45" i="2"/>
  <c r="K45" i="2"/>
  <c r="L45" i="2"/>
  <c r="M137" i="2"/>
  <c r="N137" i="2"/>
  <c r="K137" i="2"/>
  <c r="L137" i="2"/>
  <c r="J137" i="2"/>
  <c r="M129" i="2"/>
  <c r="N129" i="2"/>
  <c r="K129" i="2"/>
  <c r="L129" i="2"/>
  <c r="J129" i="2"/>
  <c r="M121" i="2"/>
  <c r="N121" i="2"/>
  <c r="K121" i="2"/>
  <c r="L121" i="2"/>
  <c r="J121" i="2"/>
  <c r="M113" i="2"/>
  <c r="N113" i="2"/>
  <c r="K113" i="2"/>
  <c r="L113" i="2"/>
  <c r="J113" i="2"/>
  <c r="J38" i="2"/>
  <c r="K38" i="2"/>
  <c r="L38" i="2"/>
  <c r="M38" i="2"/>
  <c r="N38" i="2"/>
  <c r="M89" i="2"/>
  <c r="N89" i="2"/>
  <c r="J89" i="2"/>
  <c r="K89" i="2"/>
  <c r="L89" i="2"/>
  <c r="J42" i="2"/>
  <c r="K42" i="2"/>
  <c r="L42" i="2"/>
  <c r="M42" i="2"/>
  <c r="N42" i="2"/>
  <c r="J26" i="2"/>
  <c r="M26" i="2"/>
  <c r="N26" i="2"/>
  <c r="K26" i="2"/>
  <c r="L26" i="2"/>
  <c r="J27" i="2"/>
  <c r="K27" i="2"/>
  <c r="L27" i="2"/>
  <c r="M27" i="2"/>
  <c r="N27" i="2"/>
  <c r="J85" i="2"/>
  <c r="M85" i="2"/>
  <c r="N85" i="2"/>
  <c r="K85" i="2"/>
  <c r="L85" i="2"/>
  <c r="J36" i="2"/>
  <c r="K36" i="2"/>
  <c r="L36" i="2"/>
  <c r="M36" i="2"/>
  <c r="N36" i="2"/>
  <c r="J41" i="2"/>
  <c r="K41" i="2"/>
  <c r="L41" i="2"/>
  <c r="M41" i="2"/>
  <c r="N41" i="2"/>
  <c r="K56" i="2"/>
  <c r="L56" i="2"/>
  <c r="J56" i="2"/>
  <c r="M56" i="2"/>
  <c r="N56" i="2"/>
  <c r="K106" i="2"/>
  <c r="L106" i="2"/>
  <c r="M106" i="2"/>
  <c r="N106" i="2"/>
  <c r="J106" i="2"/>
  <c r="K98" i="2"/>
  <c r="L98" i="2"/>
  <c r="M98" i="2"/>
  <c r="N98" i="2"/>
  <c r="J98" i="2"/>
  <c r="J90" i="2"/>
  <c r="K90" i="2"/>
  <c r="L90" i="2"/>
  <c r="M90" i="2"/>
  <c r="N90" i="2"/>
  <c r="J74" i="2"/>
  <c r="K74" i="2"/>
  <c r="L74" i="2"/>
  <c r="M74" i="2"/>
  <c r="N74" i="2"/>
  <c r="K52" i="2"/>
  <c r="L52" i="2"/>
  <c r="J52" i="2"/>
  <c r="M52" i="2"/>
  <c r="N52" i="2"/>
  <c r="J72" i="2"/>
  <c r="M72" i="2"/>
  <c r="N72" i="2"/>
  <c r="K72" i="2"/>
  <c r="L72" i="2"/>
  <c r="K48" i="2"/>
  <c r="L48" i="2"/>
  <c r="J48" i="2"/>
  <c r="M48" i="2"/>
  <c r="N48" i="2"/>
  <c r="M109" i="2"/>
  <c r="N109" i="2"/>
  <c r="K109" i="2"/>
  <c r="L109" i="2"/>
  <c r="J109" i="2"/>
  <c r="M101" i="2"/>
  <c r="N101" i="2"/>
  <c r="K101" i="2"/>
  <c r="L101" i="2"/>
  <c r="J101" i="2"/>
  <c r="M93" i="2"/>
  <c r="N93" i="2"/>
  <c r="K93" i="2"/>
  <c r="L93" i="2"/>
  <c r="J93" i="2"/>
  <c r="J78" i="2"/>
  <c r="M78" i="2"/>
  <c r="N78" i="2"/>
  <c r="K78" i="2"/>
  <c r="L78" i="2"/>
  <c r="K60" i="2"/>
  <c r="L60" i="2"/>
  <c r="J60" i="2"/>
  <c r="M60" i="2"/>
  <c r="N60" i="2"/>
  <c r="K122" i="2"/>
  <c r="L122" i="2"/>
  <c r="J122" i="2"/>
  <c r="M122" i="2"/>
  <c r="N122" i="2"/>
  <c r="K132" i="2"/>
  <c r="L132" i="2"/>
  <c r="J132" i="2"/>
  <c r="M132" i="2"/>
  <c r="N132" i="2"/>
  <c r="K116" i="2"/>
  <c r="L116" i="2"/>
  <c r="J116" i="2"/>
  <c r="M116" i="2"/>
  <c r="N116" i="2"/>
  <c r="J59" i="2"/>
  <c r="M59" i="2"/>
  <c r="N59" i="2"/>
  <c r="K59" i="2"/>
  <c r="L59" i="2"/>
  <c r="J51" i="2"/>
  <c r="M51" i="2"/>
  <c r="N51" i="2"/>
  <c r="K51" i="2"/>
  <c r="L51" i="2"/>
  <c r="M143" i="2"/>
  <c r="N143" i="2"/>
  <c r="K143" i="2"/>
  <c r="L143" i="2"/>
  <c r="J143" i="2"/>
  <c r="M135" i="2"/>
  <c r="N135" i="2"/>
  <c r="J135" i="2"/>
  <c r="K135" i="2"/>
  <c r="L135" i="2"/>
  <c r="M127" i="2"/>
  <c r="N127" i="2"/>
  <c r="K127" i="2"/>
  <c r="L127" i="2"/>
  <c r="J127" i="2"/>
  <c r="M119" i="2"/>
  <c r="N119" i="2"/>
  <c r="J119" i="2"/>
  <c r="K119" i="2"/>
  <c r="L119" i="2"/>
  <c r="M111" i="2"/>
  <c r="N111" i="2"/>
  <c r="K111" i="2"/>
  <c r="L111" i="2"/>
  <c r="J111" i="2"/>
  <c r="B24" i="1"/>
  <c r="B23" i="1"/>
</calcChain>
</file>

<file path=xl/sharedStrings.xml><?xml version="1.0" encoding="utf-8"?>
<sst xmlns="http://schemas.openxmlformats.org/spreadsheetml/2006/main" count="242" uniqueCount="215">
  <si>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</si>
  <si>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</si>
  <si>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</si>
  <si>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</si>
  <si>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</si>
  <si>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</si>
  <si>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</si>
  <si>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</si>
  <si>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</si>
  <si>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</si>
  <si>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</si>
  <si>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</si>
  <si>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</si>
  <si>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</si>
  <si>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</si>
  <si>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</si>
  <si>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</si>
  <si>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</si>
  <si>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</si>
  <si>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</si>
  <si>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</si>
  <si>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</si>
  <si>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</si>
  <si>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</si>
  <si>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</si>
  <si>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</si>
  <si>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</si>
  <si>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</si>
  <si>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</si>
  <si>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</si>
  <si>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</si>
  <si>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</si>
  <si>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</si>
  <si>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</si>
  <si>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</si>
  <si>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</si>
  <si>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</si>
  <si>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</si>
  <si>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</si>
  <si>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</si>
  <si>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</si>
  <si>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</si>
  <si>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</si>
  <si>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</si>
  <si>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</si>
  <si>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</si>
  <si>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</si>
  <si>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</si>
  <si>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</si>
  <si>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</si>
  <si>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</si>
  <si>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</si>
  <si>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</si>
  <si>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</si>
  <si>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</si>
  <si>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</si>
  <si>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</si>
  <si>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</si>
  <si>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</si>
  <si>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</si>
  <si>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</si>
  <si>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</si>
  <si>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</si>
  <si>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</si>
  <si>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</si>
  <si>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</si>
  <si>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</si>
  <si>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</si>
  <si>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</si>
  <si>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</si>
  <si>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</si>
  <si>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</si>
  <si>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</si>
  <si>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</si>
  <si>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</si>
  <si>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</si>
  <si>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</si>
  <si>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</si>
  <si>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</si>
  <si>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</si>
  <si>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</si>
  <si>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</si>
  <si>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</si>
  <si>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</si>
  <si>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</si>
  <si>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</si>
  <si>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</si>
  <si>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</si>
  <si>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</si>
  <si>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</si>
  <si>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</si>
  <si>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</si>
  <si>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18:01:38</t>
  </si>
  <si>
    <t xml:space="preserve">   18:01:50</t>
  </si>
  <si>
    <t xml:space="preserve">   18:02:00</t>
  </si>
  <si>
    <t xml:space="preserve">   18:02:10</t>
  </si>
  <si>
    <t xml:space="preserve">   18:02:20</t>
  </si>
  <si>
    <t xml:space="preserve">   18:02:30</t>
  </si>
  <si>
    <t xml:space="preserve">   18:02:40</t>
  </si>
  <si>
    <t xml:space="preserve">   18:02:50</t>
  </si>
  <si>
    <t xml:space="preserve">   18:03:00</t>
  </si>
  <si>
    <t xml:space="preserve">   18:03:10</t>
  </si>
  <si>
    <t xml:space="preserve">   18:03:20</t>
  </si>
  <si>
    <t xml:space="preserve">   18:03:30</t>
  </si>
  <si>
    <t xml:space="preserve">   18:03:40</t>
  </si>
  <si>
    <t xml:space="preserve">   18:03:50</t>
  </si>
  <si>
    <t xml:space="preserve">   18:04:00</t>
  </si>
  <si>
    <t xml:space="preserve">   18:04:11</t>
  </si>
  <si>
    <t xml:space="preserve">   18:04:21</t>
  </si>
  <si>
    <t xml:space="preserve">   18:04:31</t>
  </si>
  <si>
    <t xml:space="preserve">   18:04:41</t>
  </si>
  <si>
    <t xml:space="preserve">   18:04:51</t>
  </si>
  <si>
    <t xml:space="preserve">   18:05:01</t>
  </si>
  <si>
    <t xml:space="preserve">   18:05:11</t>
  </si>
  <si>
    <t xml:space="preserve">   18:05:21</t>
  </si>
  <si>
    <t xml:space="preserve">   18:05:31</t>
  </si>
  <si>
    <t xml:space="preserve">   18:05:41</t>
  </si>
  <si>
    <t xml:space="preserve">   18:05:51</t>
  </si>
  <si>
    <t xml:space="preserve">   18:06:01</t>
  </si>
  <si>
    <t xml:space="preserve">   18:06:11</t>
  </si>
  <si>
    <t xml:space="preserve">   18:06:21</t>
  </si>
  <si>
    <t xml:space="preserve">   18:06:31</t>
  </si>
  <si>
    <t xml:space="preserve">   18:06:41</t>
  </si>
  <si>
    <t xml:space="preserve">   18:06:51</t>
  </si>
  <si>
    <t xml:space="preserve">   18:07:01</t>
  </si>
  <si>
    <t xml:space="preserve">   18:07:11</t>
  </si>
  <si>
    <t xml:space="preserve">   18:07:21</t>
  </si>
  <si>
    <t xml:space="preserve">   18:07:31</t>
  </si>
  <si>
    <t xml:space="preserve">   18:07:41</t>
  </si>
  <si>
    <t xml:space="preserve">   18:07:51</t>
  </si>
  <si>
    <t xml:space="preserve">   18:08:01</t>
  </si>
  <si>
    <t xml:space="preserve">   18:08:11</t>
  </si>
  <si>
    <t xml:space="preserve">   18:08:20</t>
  </si>
  <si>
    <t xml:space="preserve">   18:08:30</t>
  </si>
  <si>
    <t xml:space="preserve">   18:08:40</t>
  </si>
  <si>
    <t xml:space="preserve">   18:08:50</t>
  </si>
  <si>
    <t xml:space="preserve">   18:09:00</t>
  </si>
  <si>
    <t xml:space="preserve">   18:09:10</t>
  </si>
  <si>
    <t xml:space="preserve">   18:09:20</t>
  </si>
  <si>
    <t xml:space="preserve">   18:09:30</t>
  </si>
  <si>
    <t xml:space="preserve">   18:09:40</t>
  </si>
  <si>
    <t xml:space="preserve">   18:09:50</t>
  </si>
  <si>
    <t xml:space="preserve">   18:10:00</t>
  </si>
  <si>
    <t xml:space="preserve">   18:10:10</t>
  </si>
  <si>
    <t xml:space="preserve">   18:10:20</t>
  </si>
  <si>
    <t xml:space="preserve">   18:10:30</t>
  </si>
  <si>
    <t xml:space="preserve">   18:10:40</t>
  </si>
  <si>
    <t xml:space="preserve">   18:10:50</t>
  </si>
  <si>
    <t xml:space="preserve">   18:11:00</t>
  </si>
  <si>
    <t xml:space="preserve">   18:11:10</t>
  </si>
  <si>
    <t xml:space="preserve">   18:11:20</t>
  </si>
  <si>
    <t xml:space="preserve">   18:11:30</t>
  </si>
  <si>
    <t xml:space="preserve">   18:11:40</t>
  </si>
  <si>
    <t xml:space="preserve">   18:11:50</t>
  </si>
  <si>
    <t xml:space="preserve">   18:12:00</t>
  </si>
  <si>
    <t xml:space="preserve">   18:12:10</t>
  </si>
  <si>
    <t xml:space="preserve">   18:12:20</t>
  </si>
  <si>
    <t xml:space="preserve">   18:12:30</t>
  </si>
  <si>
    <t xml:space="preserve">   18:12:40</t>
  </si>
  <si>
    <t xml:space="preserve">   18:12:50</t>
  </si>
  <si>
    <t xml:space="preserve">   18:13:00</t>
  </si>
  <si>
    <t xml:space="preserve">   18:13:10</t>
  </si>
  <si>
    <t xml:space="preserve">   18:13:20</t>
  </si>
  <si>
    <t xml:space="preserve">   18:13:30</t>
  </si>
  <si>
    <t xml:space="preserve">   18:13:40</t>
  </si>
  <si>
    <t xml:space="preserve">   18:13:50</t>
  </si>
  <si>
    <t xml:space="preserve">   18:14:00</t>
  </si>
  <si>
    <t xml:space="preserve">   18:14:10</t>
  </si>
  <si>
    <t xml:space="preserve">   18:14:20</t>
  </si>
  <si>
    <t xml:space="preserve">   18:14:30</t>
  </si>
  <si>
    <t xml:space="preserve">   18:14:40</t>
  </si>
  <si>
    <t xml:space="preserve">   18:14:50</t>
  </si>
  <si>
    <t xml:space="preserve">   18:15:00</t>
  </si>
  <si>
    <t xml:space="preserve">   18:15:10</t>
  </si>
  <si>
    <t xml:space="preserve">   18:15:20</t>
  </si>
  <si>
    <t xml:space="preserve">   18:15:30</t>
  </si>
  <si>
    <t xml:space="preserve">   18:15:40</t>
  </si>
  <si>
    <t xml:space="preserve">   18:15:51</t>
  </si>
  <si>
    <t xml:space="preserve">   18:16:01</t>
  </si>
  <si>
    <t xml:space="preserve">   18:16:11</t>
  </si>
  <si>
    <t xml:space="preserve">   18:16:21</t>
  </si>
  <si>
    <t xml:space="preserve">   18:16:31</t>
  </si>
  <si>
    <t xml:space="preserve">   18:16:41</t>
  </si>
  <si>
    <t xml:space="preserve">   18:16:51</t>
  </si>
  <si>
    <t xml:space="preserve">   18:17:01</t>
  </si>
  <si>
    <t xml:space="preserve">   18:17:11</t>
  </si>
  <si>
    <t xml:space="preserve">   18:17:21</t>
  </si>
  <si>
    <t xml:space="preserve">   18:17:31</t>
  </si>
  <si>
    <t xml:space="preserve">   18:17:41</t>
  </si>
  <si>
    <t xml:space="preserve">   18:17:51</t>
  </si>
  <si>
    <t xml:space="preserve">   18:18:01</t>
  </si>
  <si>
    <t xml:space="preserve">   18:18:11</t>
  </si>
  <si>
    <t xml:space="preserve">   18:18:21</t>
  </si>
  <si>
    <t xml:space="preserve">   18:18:31</t>
  </si>
  <si>
    <t xml:space="preserve">   18:18:41</t>
  </si>
  <si>
    <t xml:space="preserve">   18:18:51</t>
  </si>
  <si>
    <t xml:space="preserve">   18:19:01</t>
  </si>
  <si>
    <t xml:space="preserve">   18:19:11</t>
  </si>
  <si>
    <t xml:space="preserve">   18:19:21</t>
  </si>
  <si>
    <t xml:space="preserve">   18:19:31</t>
  </si>
  <si>
    <t xml:space="preserve">   18:19:41</t>
  </si>
  <si>
    <t xml:space="preserve">   18:19:51</t>
  </si>
  <si>
    <t xml:space="preserve">   18:20:00</t>
  </si>
  <si>
    <t xml:space="preserve">   18:20:10</t>
  </si>
  <si>
    <t xml:space="preserve">   18:20:20</t>
  </si>
  <si>
    <t xml:space="preserve">   18:20:30</t>
  </si>
  <si>
    <t xml:space="preserve">   18:20:40</t>
  </si>
  <si>
    <t xml:space="preserve">   18:20:50</t>
  </si>
  <si>
    <t xml:space="preserve">   18:21:00</t>
  </si>
  <si>
    <t xml:space="preserve">   18:21:10</t>
  </si>
  <si>
    <t xml:space="preserve">   18:21:20</t>
  </si>
  <si>
    <t xml:space="preserve">   18:21:30</t>
  </si>
  <si>
    <t xml:space="preserve">   18:21:40</t>
  </si>
  <si>
    <t xml:space="preserve">   18:21:50</t>
  </si>
  <si>
    <t xml:space="preserve">   18:22:00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</si>
</sst>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4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9" xfId="0" applyFont="1" applyFill="1" applyBorder="1" applyAlignment="1">
      <alignment wrapText="1"/>
    </xf>
    <xf numFmtId="172" fontId="1" fillId="0" borderId="20" xfId="0" applyNumberFormat="1" applyFont="1" applyFill="1" applyBorder="1" applyAlignment="1">
      <alignment horizontal="right" wrapText="1"/>
    </xf>
    <xf numFmtId="0" fontId="4" fillId="0" borderId="21" xfId="0" applyFont="1" applyFill="1" applyBorder="1" applyAlignment="1">
      <alignment horizontal="left"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0" fillId="0" borderId="24" xfId="0" applyFill="1" applyBorder="1" applyAlignment="1">
      <alignment wrapText="1"/>
    </xf>
    <xf numFmtId="0" fontId="0" fillId="0" borderId="25" xfId="0" applyFill="1" applyBorder="1" applyAlignment="1">
      <alignment horizontal="center" vertical="center" wrapText="1"/>
    </xf>
    <xf numFmtId="0" fontId="0" fillId="0" borderId="26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47326202671286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15978023911849"/>
                  <c:y val="-0.437408314674551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values'!$N$27:$N$136</c:f>
              <c:numCache>
                <c:formatCode>0.00</c:formatCode>
                <c:ptCount val="110"/>
                <c:pt idx="0">
                  <c:v>251.2560833467412</c:v>
                </c:pt>
                <c:pt idx="1">
                  <c:v>251.2560833467412</c:v>
                </c:pt>
                <c:pt idx="2">
                  <c:v>251.4754495313647</c:v>
                </c:pt>
                <c:pt idx="3">
                  <c:v>249.2915374305166</c:v>
                </c:pt>
                <c:pt idx="4">
                  <c:v>250.599288189882</c:v>
                </c:pt>
                <c:pt idx="5">
                  <c:v>249.1821377171175</c:v>
                </c:pt>
                <c:pt idx="6">
                  <c:v>248.9647969830612</c:v>
                </c:pt>
                <c:pt idx="7">
                  <c:v>249.8354543959182</c:v>
                </c:pt>
                <c:pt idx="8">
                  <c:v>250.2720804330352</c:v>
                </c:pt>
                <c:pt idx="9">
                  <c:v>247.0183836138027</c:v>
                </c:pt>
                <c:pt idx="10">
                  <c:v>248.0975839259828</c:v>
                </c:pt>
                <c:pt idx="11">
                  <c:v>251.3674477904445</c:v>
                </c:pt>
                <c:pt idx="12">
                  <c:v>248.3140652755099</c:v>
                </c:pt>
                <c:pt idx="13">
                  <c:v>249.1821377171175</c:v>
                </c:pt>
                <c:pt idx="14">
                  <c:v>248.9647969830612</c:v>
                </c:pt>
                <c:pt idx="15">
                  <c:v>250.2720804330352</c:v>
                </c:pt>
                <c:pt idx="16">
                  <c:v>248.9647969830612</c:v>
                </c:pt>
                <c:pt idx="17">
                  <c:v>249.1821377171175</c:v>
                </c:pt>
                <c:pt idx="18">
                  <c:v>248.9647969830612</c:v>
                </c:pt>
                <c:pt idx="19">
                  <c:v>252.7962286647785</c:v>
                </c:pt>
                <c:pt idx="20">
                  <c:v>252.1348555048704</c:v>
                </c:pt>
                <c:pt idx="21">
                  <c:v>250.599288189882</c:v>
                </c:pt>
                <c:pt idx="22">
                  <c:v>252.1348555048704</c:v>
                </c:pt>
                <c:pt idx="23">
                  <c:v>252.1908634997291</c:v>
                </c:pt>
                <c:pt idx="24">
                  <c:v>252.4110323251972</c:v>
                </c:pt>
                <c:pt idx="25">
                  <c:v>254.1802735829643</c:v>
                </c:pt>
                <c:pt idx="26">
                  <c:v>251.0932869369738</c:v>
                </c:pt>
                <c:pt idx="27">
                  <c:v>252.6314196601069</c:v>
                </c:pt>
                <c:pt idx="28">
                  <c:v>250.0011300430521</c:v>
                </c:pt>
                <c:pt idx="29">
                  <c:v>251.3123675317772</c:v>
                </c:pt>
                <c:pt idx="30">
                  <c:v>250.0011300430521</c:v>
                </c:pt>
                <c:pt idx="31">
                  <c:v>251.751180224143</c:v>
                </c:pt>
                <c:pt idx="32">
                  <c:v>251.751180224143</c:v>
                </c:pt>
                <c:pt idx="33">
                  <c:v>250.8744231280538</c:v>
                </c:pt>
                <c:pt idx="34">
                  <c:v>251.3123675317772</c:v>
                </c:pt>
                <c:pt idx="35">
                  <c:v>250.4373447253653</c:v>
                </c:pt>
                <c:pt idx="36">
                  <c:v>251.2560833467412</c:v>
                </c:pt>
                <c:pt idx="37">
                  <c:v>247.7756000069041</c:v>
                </c:pt>
                <c:pt idx="38">
                  <c:v>249.9444421175143</c:v>
                </c:pt>
                <c:pt idx="39">
                  <c:v>250.3807899817426</c:v>
                </c:pt>
                <c:pt idx="40">
                  <c:v>251.6950334273421</c:v>
                </c:pt>
                <c:pt idx="41">
                  <c:v>252.355094263272</c:v>
                </c:pt>
                <c:pt idx="42">
                  <c:v>251.0369345861423</c:v>
                </c:pt>
                <c:pt idx="43">
                  <c:v>247.7756000069041</c:v>
                </c:pt>
                <c:pt idx="44">
                  <c:v>251.4754495313647</c:v>
                </c:pt>
                <c:pt idx="45">
                  <c:v>249.7265918915551</c:v>
                </c:pt>
                <c:pt idx="46">
                  <c:v>249.7265918915551</c:v>
                </c:pt>
                <c:pt idx="47">
                  <c:v>248.640566464821</c:v>
                </c:pt>
                <c:pt idx="48">
                  <c:v>251.2560833467412</c:v>
                </c:pt>
                <c:pt idx="49">
                  <c:v>249.508957090507</c:v>
                </c:pt>
                <c:pt idx="50">
                  <c:v>249.9444421175143</c:v>
                </c:pt>
                <c:pt idx="51">
                  <c:v>249.3996940072984</c:v>
                </c:pt>
                <c:pt idx="52">
                  <c:v>248.7476715207002</c:v>
                </c:pt>
                <c:pt idx="53">
                  <c:v>250.0536590653854</c:v>
                </c:pt>
                <c:pt idx="54">
                  <c:v>249.3996940072984</c:v>
                </c:pt>
                <c:pt idx="55">
                  <c:v>248.3140652755099</c:v>
                </c:pt>
                <c:pt idx="56">
                  <c:v>247.8813167147542</c:v>
                </c:pt>
                <c:pt idx="57">
                  <c:v>248.7476715207002</c:v>
                </c:pt>
                <c:pt idx="58">
                  <c:v>247.4494235785307</c:v>
                </c:pt>
                <c:pt idx="59">
                  <c:v>248.7476715207002</c:v>
                </c:pt>
                <c:pt idx="60">
                  <c:v>248.5307610460377</c:v>
                </c:pt>
                <c:pt idx="61">
                  <c:v>248.7476715207002</c:v>
                </c:pt>
                <c:pt idx="62">
                  <c:v>249.3996940072984</c:v>
                </c:pt>
                <c:pt idx="63">
                  <c:v>248.9647969830612</c:v>
                </c:pt>
                <c:pt idx="64">
                  <c:v>248.5307610460377</c:v>
                </c:pt>
                <c:pt idx="65">
                  <c:v>250.8180029626749</c:v>
                </c:pt>
                <c:pt idx="66">
                  <c:v>248.8573424004503</c:v>
                </c:pt>
                <c:pt idx="67">
                  <c:v>249.0743326281615</c:v>
                </c:pt>
                <c:pt idx="68">
                  <c:v>248.4240045391421</c:v>
                </c:pt>
                <c:pt idx="69">
                  <c:v>249.7833458862241</c:v>
                </c:pt>
                <c:pt idx="70">
                  <c:v>250.8744231280538</c:v>
                </c:pt>
                <c:pt idx="71">
                  <c:v>250.2191295614322</c:v>
                </c:pt>
                <c:pt idx="72">
                  <c:v>252.1908634997291</c:v>
                </c:pt>
                <c:pt idx="73">
                  <c:v>250.9323254757762</c:v>
                </c:pt>
                <c:pt idx="74">
                  <c:v>253.5722490873</c:v>
                </c:pt>
                <c:pt idx="75">
                  <c:v>251.1511234545004</c:v>
                </c:pt>
                <c:pt idx="76">
                  <c:v>251.5893690088874</c:v>
                </c:pt>
                <c:pt idx="77">
                  <c:v>251.5316651986324</c:v>
                </c:pt>
                <c:pt idx="78">
                  <c:v>251.751180224143</c:v>
                </c:pt>
                <c:pt idx="79">
                  <c:v>251.0932869369738</c:v>
                </c:pt>
                <c:pt idx="80">
                  <c:v>250.2191295614322</c:v>
                </c:pt>
                <c:pt idx="81">
                  <c:v>251.5316651986324</c:v>
                </c:pt>
                <c:pt idx="82">
                  <c:v>249.5657768073791</c:v>
                </c:pt>
                <c:pt idx="83">
                  <c:v>251.3123675317772</c:v>
                </c:pt>
                <c:pt idx="84">
                  <c:v>248.2648631462637</c:v>
                </c:pt>
                <c:pt idx="85">
                  <c:v>252.4110323251972</c:v>
                </c:pt>
                <c:pt idx="86">
                  <c:v>249.5657768073791</c:v>
                </c:pt>
                <c:pt idx="87">
                  <c:v>248.4240045391421</c:v>
                </c:pt>
                <c:pt idx="88">
                  <c:v>249.2915374305166</c:v>
                </c:pt>
                <c:pt idx="89">
                  <c:v>249.508957090507</c:v>
                </c:pt>
                <c:pt idx="90">
                  <c:v>249.7265918915551</c:v>
                </c:pt>
                <c:pt idx="91">
                  <c:v>249.0743326281615</c:v>
                </c:pt>
                <c:pt idx="92">
                  <c:v>249.9444421175143</c:v>
                </c:pt>
                <c:pt idx="93">
                  <c:v>249.2915374305166</c:v>
                </c:pt>
                <c:pt idx="94">
                  <c:v>250.3807899817426</c:v>
                </c:pt>
                <c:pt idx="95">
                  <c:v>249.2915374305166</c:v>
                </c:pt>
                <c:pt idx="96">
                  <c:v>249.508957090507</c:v>
                </c:pt>
                <c:pt idx="97">
                  <c:v>248.2076563417086</c:v>
                </c:pt>
                <c:pt idx="98">
                  <c:v>248.4240045391421</c:v>
                </c:pt>
                <c:pt idx="99">
                  <c:v>249.0743326281615</c:v>
                </c:pt>
                <c:pt idx="100">
                  <c:v>250.599288189882</c:v>
                </c:pt>
                <c:pt idx="101">
                  <c:v>250.4907187854705</c:v>
                </c:pt>
                <c:pt idx="102">
                  <c:v>246.5881945743798</c:v>
                </c:pt>
                <c:pt idx="103">
                  <c:v>248.7476715207002</c:v>
                </c:pt>
                <c:pt idx="104">
                  <c:v>248.3140652755099</c:v>
                </c:pt>
                <c:pt idx="105">
                  <c:v>248.9647969830612</c:v>
                </c:pt>
                <c:pt idx="106">
                  <c:v>246.3734184515886</c:v>
                </c:pt>
                <c:pt idx="107">
                  <c:v>247.6652633595513</c:v>
                </c:pt>
                <c:pt idx="108">
                  <c:v>248.9647969830612</c:v>
                </c:pt>
                <c:pt idx="109">
                  <c:v>250.3807899817426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308440"/>
        <c:axId val="-2053303576"/>
      </c:scatterChart>
      <c:valAx>
        <c:axId val="-2053308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303576"/>
        <c:crosses val="autoZero"/>
        <c:crossBetween val="midCat"/>
      </c:valAx>
      <c:valAx>
        <c:axId val="-20533035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30844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2" sqref="G12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58.68</v>
      </c>
      <c r="C7" s="13" t="s">
        <v>4</v>
      </c>
      <c r="D7" s="13"/>
      <c r="E7" s="14"/>
    </row>
    <row r="8" spans="1:5">
      <c r="A8" s="11" t="s">
        <v>5</v>
      </c>
      <c r="B8">
        <v>30.19</v>
      </c>
      <c r="C8" s="13" t="s">
        <v>6</v>
      </c>
      <c r="D8" s="13"/>
      <c r="E8" s="14"/>
    </row>
    <row r="9" spans="1:5">
      <c r="A9" s="11" t="s">
        <v>7</v>
      </c>
      <c r="B9" s="12">
        <v>30.9</v>
      </c>
      <c r="C9" s="13" t="s">
        <v>8</v>
      </c>
      <c r="D9" s="13"/>
      <c r="E9" s="14"/>
    </row>
    <row r="10" spans="1:5">
      <c r="A10" s="11" t="s">
        <v>9</v>
      </c>
      <c r="B10">
        <v>18.399999999999999</v>
      </c>
      <c r="C10" s="13" t="s">
        <v>10</v>
      </c>
      <c r="D10" s="13"/>
      <c r="E10" s="14"/>
    </row>
    <row r="11" spans="1:5">
      <c r="A11" s="11" t="s">
        <v>11</v>
      </c>
      <c r="B11">
        <v>17</v>
      </c>
      <c r="C11" s="13" t="s">
        <v>12</v>
      </c>
      <c r="D11" s="13"/>
      <c r="E11" s="14"/>
    </row>
    <row r="12" spans="1:5">
      <c r="A12" s="11" t="s">
        <v>13</v>
      </c>
      <c r="B12" s="15">
        <v>17.100000000000001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93.841571456783214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19.612888434467692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195.31005904125917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146.49499635563458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7.5649042340854509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7.5649042340854509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236.40325731517035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1.6506760689087461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1.6501561181172584</v>
      </c>
      <c r="C32" s="43"/>
      <c r="D32" s="43"/>
      <c r="E32" s="45"/>
    </row>
    <row r="33" spans="1:5">
      <c r="A33" s="42" t="s">
        <v>38</v>
      </c>
      <c r="B33" s="47">
        <f>TAN(B8*PI()/180)</f>
        <v>0.58178026772435032</v>
      </c>
      <c r="C33" s="43"/>
      <c r="D33" s="43"/>
      <c r="E33" s="45"/>
    </row>
    <row r="34" spans="1:5">
      <c r="A34" s="42" t="s">
        <v>39</v>
      </c>
      <c r="B34" s="47">
        <f>TAN(B9*PI()/180)</f>
        <v>0.59848765359431377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3.4605571345196699E-2</v>
      </c>
      <c r="C35" s="43"/>
      <c r="D35" s="43"/>
      <c r="E35" s="45"/>
    </row>
    <row r="36" spans="1:5">
      <c r="A36" s="42" t="s">
        <v>41</v>
      </c>
      <c r="B36" s="47">
        <f>B35+(B29*(B12-B11))</f>
        <v>3.4643871345196697E-2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153.90816129349622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13.386233955259144</v>
      </c>
      <c r="C39" s="48"/>
      <c r="D39" s="48"/>
      <c r="E39" s="45"/>
    </row>
    <row r="40" spans="1:5">
      <c r="A40" s="49" t="s">
        <v>44</v>
      </c>
      <c r="B40" s="48">
        <f>B33/B31-1</f>
        <v>-0.6475503106378937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1.9008485401048601E-5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5.0076019002597838E-3</v>
      </c>
      <c r="C43" s="48"/>
      <c r="D43" s="48"/>
      <c r="E43" s="50"/>
    </row>
    <row r="44" spans="1:5">
      <c r="A44" s="49" t="s">
        <v>47</v>
      </c>
      <c r="B44" s="48">
        <f>B34/B32-1</f>
        <v>-0.63731452616910156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5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58.68</v>
      </c>
      <c r="C7" s="58" t="s">
        <v>50</v>
      </c>
      <c r="D7" s="59" t="s">
        <v>51</v>
      </c>
      <c r="E7">
        <v>18.399999999999999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30.19</v>
      </c>
      <c r="C8" s="64" t="s">
        <v>50</v>
      </c>
      <c r="D8" s="65" t="s">
        <v>54</v>
      </c>
      <c r="E8">
        <v>17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13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1.6506760689087461</v>
      </c>
      <c r="E13" s="83" t="s">
        <v>42</v>
      </c>
      <c r="F13" s="84">
        <f>$D$15/$D$13*1/$B$16*POWER(100,2)</f>
        <v>153.90816129349622</v>
      </c>
      <c r="G13" s="39" t="s">
        <v>40</v>
      </c>
      <c r="H13" s="84">
        <f>(-$F$14+(SQRT(POWER($F$14,2)-4*$F$13*$F$15)))/(2*$F$13)</f>
        <v>3.4605571345196699E-2</v>
      </c>
      <c r="I13" s="85" t="s">
        <v>45</v>
      </c>
      <c r="J13" s="86">
        <f>$D$16/$D$14*1/$B$16*POWER($H$14,2)</f>
        <v>1.862653801844921E-5</v>
      </c>
      <c r="O13" s="100"/>
      <c r="P13" s="100"/>
      <c r="Q13" s="100"/>
      <c r="R13" s="100"/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1.6501561181172584</v>
      </c>
      <c r="E14" s="49" t="s">
        <v>43</v>
      </c>
      <c r="F14" s="48">
        <f>$D$15/$D$13*100+$D$15/$D$13*1/$B$16*100-$B$13*1/$B$16*100-100+$B$13*100</f>
        <v>13.386233955259144</v>
      </c>
      <c r="G14" s="42" t="s">
        <v>41</v>
      </c>
      <c r="H14" s="47">
        <f>$H$13+($B$15*(G21-$E$8))</f>
        <v>3.4643871345196697E-2</v>
      </c>
      <c r="I14" s="89" t="s">
        <v>46</v>
      </c>
      <c r="J14" s="50">
        <f>$D$16/$D$14*$H$14+$D$16/$D$14*1/$B$16*$H$14-$B$13*1/$B$16*$H$14-$H$14+$B$13*$H$14</f>
        <v>4.7441052963968014E-3</v>
      </c>
      <c r="O14" s="100"/>
      <c r="P14" s="131" t="s">
        <v>78</v>
      </c>
      <c r="Q14" s="131"/>
      <c r="R14" s="11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0.58178026772435032</v>
      </c>
      <c r="E15" s="49" t="s">
        <v>44</v>
      </c>
      <c r="F15" s="48">
        <f>$D$15/$D$13-1</f>
        <v>-0.6475503106378937</v>
      </c>
      <c r="G15" s="90"/>
      <c r="H15" s="48"/>
      <c r="I15" s="89" t="s">
        <v>47</v>
      </c>
      <c r="J15" s="50">
        <f>$D$16/$D$14-1</f>
        <v>-0.64460215401076493</v>
      </c>
      <c r="O15" s="100"/>
      <c r="P15" s="118" t="s">
        <v>77</v>
      </c>
      <c r="Q15" s="77"/>
      <c r="R15" s="114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0.58646192992483148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00"/>
      <c r="P16" s="119">
        <v>2.6069700000000012E-2</v>
      </c>
      <c r="Q16" s="115"/>
      <c r="R16" s="114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4"/>
      <c r="Q17" s="114"/>
      <c r="R17" s="11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4"/>
      <c r="Q19" s="116"/>
      <c r="R19" s="114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20" t="s">
        <v>91</v>
      </c>
      <c r="Q20" s="121" t="s">
        <v>86</v>
      </c>
      <c r="R20" s="122" t="s">
        <v>87</v>
      </c>
      <c r="S20" s="111"/>
    </row>
    <row r="21" spans="1:19">
      <c r="A21" s="102">
        <v>40387</v>
      </c>
      <c r="B21" t="s">
        <v>92</v>
      </c>
      <c r="C21">
        <v>0</v>
      </c>
      <c r="D21">
        <v>296.57499999999999</v>
      </c>
      <c r="E21">
        <v>30.39</v>
      </c>
      <c r="F21">
        <v>3663</v>
      </c>
      <c r="G21">
        <v>17.100000000000001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98.09415217357575</v>
      </c>
      <c r="J21" s="104">
        <f t="shared" ref="J21:J84" si="1">I21*20.9/100</f>
        <v>20.501677804277328</v>
      </c>
      <c r="K21" s="76">
        <f>($B$9-EXP(52.57-6690.9/(273.15+G21)-4.681*LN(273.15+G21)))*I21/100*0.2095</f>
        <v>205.59939710433284</v>
      </c>
      <c r="L21" s="76">
        <f t="shared" ref="L21:L84" si="2">K21/1.33322</f>
        <v>154.21265590400145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7.9634349568144085</v>
      </c>
      <c r="N21" s="103">
        <f t="shared" ref="N21:N84" si="3">M21*31.25</f>
        <v>248.85734240045028</v>
      </c>
      <c r="P21" s="123">
        <f>Q46</f>
        <v>-0.70799999999999841</v>
      </c>
      <c r="Q21" s="124">
        <f>P21*(6)</f>
        <v>-4.2479999999999905</v>
      </c>
      <c r="R21" s="125">
        <f>(Q21/1000)*(P16*1000)</f>
        <v>-0.11074408559999981</v>
      </c>
      <c r="S21" s="117"/>
    </row>
    <row r="22" spans="1:19">
      <c r="A22" s="102">
        <v>40387</v>
      </c>
      <c r="B22" t="s">
        <v>93</v>
      </c>
      <c r="C22">
        <v>0.20100000000000001</v>
      </c>
      <c r="D22">
        <v>297.87</v>
      </c>
      <c r="E22">
        <v>30.34</v>
      </c>
      <c r="F22">
        <v>3650</v>
      </c>
      <c r="G22">
        <v>17.100000000000001</v>
      </c>
      <c r="I22" s="103">
        <f t="shared" si="0"/>
        <v>98.522663239574086</v>
      </c>
      <c r="J22" s="104">
        <f t="shared" si="1"/>
        <v>20.59123661707098</v>
      </c>
      <c r="K22" s="76">
        <f t="shared" ref="K22:K36" si="4">($B$9-EXP(52.57-6690.9/(273.15+G22)-4.681*LN(273.15+G22)))*I22/100*0.2095</f>
        <v>206.49753032501553</v>
      </c>
      <c r="L22" s="76">
        <f t="shared" si="2"/>
        <v>154.88631308037347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7.9982221477604574</v>
      </c>
      <c r="N22" s="103">
        <f t="shared" si="3"/>
        <v>249.94444211751428</v>
      </c>
      <c r="P22" s="54"/>
      <c r="Q22" s="54"/>
    </row>
    <row r="23" spans="1:19">
      <c r="A23" s="102">
        <v>40387</v>
      </c>
      <c r="B23" t="s">
        <v>94</v>
      </c>
      <c r="C23">
        <v>0.36799999999999999</v>
      </c>
      <c r="D23">
        <v>296.05799999999999</v>
      </c>
      <c r="E23">
        <v>30.41</v>
      </c>
      <c r="F23">
        <v>3646</v>
      </c>
      <c r="G23">
        <v>17.100000000000001</v>
      </c>
      <c r="I23" s="103">
        <f t="shared" si="0"/>
        <v>97.923339812969047</v>
      </c>
      <c r="J23" s="104">
        <f t="shared" si="1"/>
        <v>20.46597802091053</v>
      </c>
      <c r="K23" s="76">
        <f t="shared" si="4"/>
        <v>205.24138475007379</v>
      </c>
      <c r="L23" s="76">
        <f t="shared" si="2"/>
        <v>153.94412381307944</v>
      </c>
      <c r="M23" s="103">
        <f t="shared" si="5"/>
        <v>7.949568145252548</v>
      </c>
      <c r="N23" s="103">
        <f t="shared" si="3"/>
        <v>248.42400453914212</v>
      </c>
      <c r="P23" s="132" t="s">
        <v>84</v>
      </c>
      <c r="Q23" s="128"/>
      <c r="R23" s="128"/>
      <c r="S23" s="128"/>
    </row>
    <row r="24" spans="1:19">
      <c r="A24" s="102">
        <v>40387</v>
      </c>
      <c r="B24" t="s">
        <v>95</v>
      </c>
      <c r="C24">
        <v>0.53500000000000003</v>
      </c>
      <c r="D24">
        <v>299.17200000000003</v>
      </c>
      <c r="E24">
        <v>30.29</v>
      </c>
      <c r="F24">
        <v>3644</v>
      </c>
      <c r="G24">
        <v>17.100000000000001</v>
      </c>
      <c r="I24" s="103">
        <f t="shared" si="0"/>
        <v>98.953300010956283</v>
      </c>
      <c r="J24" s="104">
        <f t="shared" si="1"/>
        <v>20.681239702289862</v>
      </c>
      <c r="K24" s="76">
        <f t="shared" si="4"/>
        <v>207.40011889533588</v>
      </c>
      <c r="L24" s="76">
        <f t="shared" si="2"/>
        <v>155.56331205302641</v>
      </c>
      <c r="M24" s="103">
        <f t="shared" si="5"/>
        <v>8.0331819067565551</v>
      </c>
      <c r="N24" s="103">
        <f t="shared" si="3"/>
        <v>251.03693458614234</v>
      </c>
      <c r="P24" s="54"/>
      <c r="Q24" s="54"/>
      <c r="R24" s="54"/>
    </row>
    <row r="25" spans="1:19">
      <c r="A25" s="102">
        <v>40387</v>
      </c>
      <c r="B25" t="s">
        <v>96</v>
      </c>
      <c r="C25">
        <v>0.70199999999999996</v>
      </c>
      <c r="D25">
        <v>301.00599999999997</v>
      </c>
      <c r="E25">
        <v>30.22</v>
      </c>
      <c r="F25">
        <v>3642</v>
      </c>
      <c r="G25">
        <v>17.100000000000001</v>
      </c>
      <c r="I25" s="103">
        <f t="shared" si="0"/>
        <v>99.559789488683563</v>
      </c>
      <c r="J25" s="104">
        <f t="shared" si="1"/>
        <v>20.807996003134864</v>
      </c>
      <c r="K25" s="76">
        <f t="shared" si="4"/>
        <v>208.67128407906884</v>
      </c>
      <c r="L25" s="76">
        <f t="shared" si="2"/>
        <v>156.51676698449529</v>
      </c>
      <c r="M25" s="103">
        <f t="shared" si="5"/>
        <v>8.0824176603754605</v>
      </c>
      <c r="N25" s="103">
        <f t="shared" si="3"/>
        <v>252.57555188673314</v>
      </c>
      <c r="P25" s="54"/>
      <c r="Q25" s="54"/>
      <c r="R25" s="54"/>
    </row>
    <row r="26" spans="1:19">
      <c r="A26" s="102">
        <v>40387</v>
      </c>
      <c r="B26" t="s">
        <v>97</v>
      </c>
      <c r="C26">
        <v>0.86899999999999999</v>
      </c>
      <c r="D26">
        <v>299.69499999999999</v>
      </c>
      <c r="E26">
        <v>30.27</v>
      </c>
      <c r="F26">
        <v>3639</v>
      </c>
      <c r="G26">
        <v>17.100000000000001</v>
      </c>
      <c r="I26" s="103">
        <f t="shared" si="0"/>
        <v>99.126153065449685</v>
      </c>
      <c r="J26" s="104">
        <f t="shared" si="1"/>
        <v>20.717365990678982</v>
      </c>
      <c r="K26" s="76">
        <f t="shared" si="4"/>
        <v>207.76240842028741</v>
      </c>
      <c r="L26" s="76">
        <f t="shared" si="2"/>
        <v>155.83505229466058</v>
      </c>
      <c r="M26" s="103">
        <f t="shared" si="5"/>
        <v>8.0472143850036701</v>
      </c>
      <c r="N26" s="103">
        <f t="shared" si="3"/>
        <v>251.47544953136469</v>
      </c>
      <c r="P26" s="54"/>
      <c r="Q26" s="54"/>
      <c r="R26" s="54"/>
    </row>
    <row r="27" spans="1:19">
      <c r="A27" s="102">
        <v>40387</v>
      </c>
      <c r="B27" t="s">
        <v>98</v>
      </c>
      <c r="C27">
        <v>1.036</v>
      </c>
      <c r="D27">
        <v>299.43299999999999</v>
      </c>
      <c r="E27">
        <v>30.28</v>
      </c>
      <c r="F27">
        <v>3647</v>
      </c>
      <c r="G27">
        <v>17.100000000000001</v>
      </c>
      <c r="I27" s="103">
        <f t="shared" si="0"/>
        <v>99.039683686292022</v>
      </c>
      <c r="J27" s="104">
        <f t="shared" si="1"/>
        <v>20.699293890435033</v>
      </c>
      <c r="K27" s="76">
        <f t="shared" si="4"/>
        <v>207.58117384280368</v>
      </c>
      <c r="L27" s="76">
        <f t="shared" si="2"/>
        <v>155.69911480686133</v>
      </c>
      <c r="M27" s="103">
        <f t="shared" si="5"/>
        <v>8.0401946670957187</v>
      </c>
      <c r="N27" s="103">
        <f t="shared" si="3"/>
        <v>251.25608334674121</v>
      </c>
      <c r="P27" s="54"/>
      <c r="Q27" s="54"/>
      <c r="R27" s="54"/>
    </row>
    <row r="28" spans="1:19">
      <c r="A28" s="102">
        <v>40387</v>
      </c>
      <c r="B28" t="s">
        <v>99</v>
      </c>
      <c r="C28">
        <v>1.2030000000000001</v>
      </c>
      <c r="D28">
        <v>299.43299999999999</v>
      </c>
      <c r="E28">
        <v>30.28</v>
      </c>
      <c r="F28">
        <v>3644</v>
      </c>
      <c r="G28">
        <v>17.100000000000001</v>
      </c>
      <c r="I28" s="103">
        <f t="shared" si="0"/>
        <v>99.039683686292022</v>
      </c>
      <c r="J28" s="104">
        <f t="shared" si="1"/>
        <v>20.699293890435033</v>
      </c>
      <c r="K28" s="76">
        <f t="shared" si="4"/>
        <v>207.58117384280368</v>
      </c>
      <c r="L28" s="76">
        <f t="shared" si="2"/>
        <v>155.69911480686133</v>
      </c>
      <c r="M28" s="103">
        <f t="shared" si="5"/>
        <v>8.0401946670957187</v>
      </c>
      <c r="N28" s="103">
        <f t="shared" si="3"/>
        <v>251.25608334674121</v>
      </c>
      <c r="P28" s="54"/>
      <c r="Q28" s="54"/>
      <c r="R28" s="54"/>
    </row>
    <row r="29" spans="1:19">
      <c r="A29" s="102">
        <v>40387</v>
      </c>
      <c r="B29" t="s">
        <v>100</v>
      </c>
      <c r="C29">
        <v>1.37</v>
      </c>
      <c r="D29">
        <v>299.69499999999999</v>
      </c>
      <c r="E29">
        <v>30.27</v>
      </c>
      <c r="F29">
        <v>3645</v>
      </c>
      <c r="G29">
        <v>17.100000000000001</v>
      </c>
      <c r="I29" s="103">
        <f t="shared" si="0"/>
        <v>99.126153065449685</v>
      </c>
      <c r="J29" s="104">
        <f t="shared" si="1"/>
        <v>20.717365990678982</v>
      </c>
      <c r="K29" s="76">
        <f t="shared" si="4"/>
        <v>207.76240842028741</v>
      </c>
      <c r="L29" s="76">
        <f t="shared" si="2"/>
        <v>155.83505229466058</v>
      </c>
      <c r="M29" s="103">
        <f t="shared" si="5"/>
        <v>8.0472143850036701</v>
      </c>
      <c r="N29" s="103">
        <f t="shared" si="3"/>
        <v>251.47544953136469</v>
      </c>
      <c r="P29" s="54"/>
      <c r="Q29" s="54"/>
      <c r="R29" s="54"/>
    </row>
    <row r="30" spans="1:19">
      <c r="A30" s="102">
        <v>40387</v>
      </c>
      <c r="B30" t="s">
        <v>101</v>
      </c>
      <c r="C30">
        <v>1.5369999999999999</v>
      </c>
      <c r="D30">
        <v>297.09199999999998</v>
      </c>
      <c r="E30">
        <v>30.37</v>
      </c>
      <c r="F30">
        <v>3646</v>
      </c>
      <c r="G30">
        <v>17.100000000000001</v>
      </c>
      <c r="I30" s="103">
        <f t="shared" si="0"/>
        <v>98.265302411465058</v>
      </c>
      <c r="J30" s="104">
        <f t="shared" si="1"/>
        <v>20.537448203996195</v>
      </c>
      <c r="K30" s="76">
        <f t="shared" si="4"/>
        <v>205.95811762889622</v>
      </c>
      <c r="L30" s="76">
        <f t="shared" si="2"/>
        <v>154.48171916780143</v>
      </c>
      <c r="M30" s="103">
        <f t="shared" si="5"/>
        <v>7.9773291977765322</v>
      </c>
      <c r="N30" s="103">
        <f t="shared" si="3"/>
        <v>249.29153743051663</v>
      </c>
      <c r="P30" s="54"/>
      <c r="Q30" s="54"/>
      <c r="R30" s="54"/>
    </row>
    <row r="31" spans="1:19">
      <c r="A31" s="102">
        <v>40387</v>
      </c>
      <c r="B31" t="s">
        <v>102</v>
      </c>
      <c r="C31">
        <v>1.7030000000000001</v>
      </c>
      <c r="D31">
        <v>298.65100000000001</v>
      </c>
      <c r="E31">
        <v>30.31</v>
      </c>
      <c r="F31">
        <v>3644</v>
      </c>
      <c r="G31">
        <v>17.100000000000001</v>
      </c>
      <c r="I31" s="103">
        <f t="shared" si="0"/>
        <v>98.780789319574339</v>
      </c>
      <c r="J31" s="104">
        <f t="shared" si="1"/>
        <v>20.645184967791039</v>
      </c>
      <c r="K31" s="76">
        <f t="shared" si="4"/>
        <v>207.03854694271411</v>
      </c>
      <c r="L31" s="76">
        <f t="shared" si="2"/>
        <v>155.29211003638866</v>
      </c>
      <c r="M31" s="103">
        <f t="shared" si="5"/>
        <v>8.019177222076225</v>
      </c>
      <c r="N31" s="103">
        <f t="shared" si="3"/>
        <v>250.59928818988203</v>
      </c>
      <c r="P31" s="54"/>
      <c r="Q31" s="54"/>
      <c r="R31" s="54"/>
    </row>
    <row r="32" spans="1:19">
      <c r="A32" s="102">
        <v>40387</v>
      </c>
      <c r="B32" t="s">
        <v>103</v>
      </c>
      <c r="C32">
        <v>1.87</v>
      </c>
      <c r="D32">
        <v>296.86799999999999</v>
      </c>
      <c r="E32">
        <v>30.29</v>
      </c>
      <c r="F32">
        <v>3642</v>
      </c>
      <c r="G32">
        <v>17.3</v>
      </c>
      <c r="I32" s="103">
        <f t="shared" si="0"/>
        <v>98.599651468799138</v>
      </c>
      <c r="J32" s="104">
        <f t="shared" si="1"/>
        <v>20.607327156979018</v>
      </c>
      <c r="K32" s="76">
        <f t="shared" si="4"/>
        <v>206.60748277750918</v>
      </c>
      <c r="L32" s="76">
        <f t="shared" si="2"/>
        <v>154.96878442980841</v>
      </c>
      <c r="M32" s="103">
        <f t="shared" si="5"/>
        <v>7.9738284069477592</v>
      </c>
      <c r="N32" s="103">
        <f t="shared" si="3"/>
        <v>249.18213771711748</v>
      </c>
      <c r="P32" s="54"/>
      <c r="Q32" s="54"/>
      <c r="R32" s="54"/>
    </row>
    <row r="33" spans="1:18">
      <c r="A33" s="102">
        <v>40387</v>
      </c>
      <c r="B33" t="s">
        <v>104</v>
      </c>
      <c r="C33">
        <v>2.0369999999999999</v>
      </c>
      <c r="D33">
        <v>296.60899999999998</v>
      </c>
      <c r="E33">
        <v>30.3</v>
      </c>
      <c r="F33">
        <v>3648</v>
      </c>
      <c r="G33">
        <v>17.3</v>
      </c>
      <c r="I33" s="103">
        <f t="shared" si="0"/>
        <v>98.513651240916616</v>
      </c>
      <c r="J33" s="104">
        <f t="shared" si="1"/>
        <v>20.589353109351574</v>
      </c>
      <c r="K33" s="76">
        <f t="shared" si="4"/>
        <v>206.42727635348623</v>
      </c>
      <c r="L33" s="76">
        <f t="shared" si="2"/>
        <v>154.83361812265508</v>
      </c>
      <c r="M33" s="103">
        <f t="shared" si="5"/>
        <v>7.9668735034579576</v>
      </c>
      <c r="N33" s="103">
        <f t="shared" si="3"/>
        <v>248.96479698306118</v>
      </c>
      <c r="P33" s="54"/>
      <c r="Q33" s="54"/>
      <c r="R33" s="54"/>
    </row>
    <row r="34" spans="1:18">
      <c r="A34" s="102">
        <v>40387</v>
      </c>
      <c r="B34" t="s">
        <v>105</v>
      </c>
      <c r="C34">
        <v>2.2040000000000002</v>
      </c>
      <c r="D34">
        <v>297.64699999999999</v>
      </c>
      <c r="E34">
        <v>30.26</v>
      </c>
      <c r="F34">
        <v>3645</v>
      </c>
      <c r="G34">
        <v>17.3</v>
      </c>
      <c r="I34" s="103">
        <f t="shared" si="0"/>
        <v>98.858164367912437</v>
      </c>
      <c r="J34" s="104">
        <f t="shared" si="1"/>
        <v>20.661356352893698</v>
      </c>
      <c r="K34" s="76">
        <f t="shared" si="4"/>
        <v>207.1491753550759</v>
      </c>
      <c r="L34" s="76">
        <f t="shared" si="2"/>
        <v>155.37508839882082</v>
      </c>
      <c r="M34" s="103">
        <f t="shared" si="5"/>
        <v>7.9947345406693815</v>
      </c>
      <c r="N34" s="103">
        <f t="shared" si="3"/>
        <v>249.83545439591816</v>
      </c>
      <c r="P34" s="54"/>
      <c r="Q34" s="54"/>
      <c r="R34" s="54"/>
    </row>
    <row r="35" spans="1:18">
      <c r="A35" s="102">
        <v>40387</v>
      </c>
      <c r="B35" t="s">
        <v>106</v>
      </c>
      <c r="C35">
        <v>2.371</v>
      </c>
      <c r="D35">
        <v>298.16699999999997</v>
      </c>
      <c r="E35">
        <v>30.24</v>
      </c>
      <c r="F35">
        <v>3650</v>
      </c>
      <c r="G35">
        <v>17.3</v>
      </c>
      <c r="I35" s="103">
        <f t="shared" si="0"/>
        <v>99.030934276206651</v>
      </c>
      <c r="J35" s="104">
        <f t="shared" si="1"/>
        <v>20.697465263727189</v>
      </c>
      <c r="K35" s="76">
        <f t="shared" si="4"/>
        <v>207.51120052778825</v>
      </c>
      <c r="L35" s="76">
        <f t="shared" si="2"/>
        <v>155.64663035942172</v>
      </c>
      <c r="M35" s="103">
        <f t="shared" si="5"/>
        <v>8.0087065738571273</v>
      </c>
      <c r="N35" s="103">
        <f t="shared" si="3"/>
        <v>250.27208043303523</v>
      </c>
      <c r="P35" s="54"/>
      <c r="Q35" s="54"/>
      <c r="R35" s="54"/>
    </row>
    <row r="36" spans="1:18">
      <c r="A36" s="102">
        <v>40387</v>
      </c>
      <c r="B36" t="s">
        <v>107</v>
      </c>
      <c r="C36">
        <v>2.5379999999999998</v>
      </c>
      <c r="D36">
        <v>294.29000000000002</v>
      </c>
      <c r="E36">
        <v>30.39</v>
      </c>
      <c r="F36">
        <v>3648</v>
      </c>
      <c r="G36">
        <v>17.3</v>
      </c>
      <c r="I36" s="103">
        <f t="shared" si="0"/>
        <v>97.74346890930434</v>
      </c>
      <c r="J36" s="104">
        <f t="shared" si="1"/>
        <v>20.428385002044607</v>
      </c>
      <c r="K36" s="76">
        <f t="shared" si="4"/>
        <v>204.81342244585372</v>
      </c>
      <c r="L36" s="76">
        <f t="shared" si="2"/>
        <v>153.62312479999827</v>
      </c>
      <c r="M36" s="103">
        <f t="shared" si="5"/>
        <v>7.904588275641685</v>
      </c>
      <c r="N36" s="103">
        <f t="shared" si="3"/>
        <v>247.01838361380265</v>
      </c>
      <c r="P36" s="54"/>
      <c r="Q36" s="54"/>
      <c r="R36" s="54"/>
    </row>
    <row r="37" spans="1:18">
      <c r="A37" s="102">
        <v>40387</v>
      </c>
      <c r="B37" t="s">
        <v>108</v>
      </c>
      <c r="C37">
        <v>2.7050000000000001</v>
      </c>
      <c r="D37">
        <v>295.57600000000002</v>
      </c>
      <c r="E37">
        <v>30.34</v>
      </c>
      <c r="F37">
        <v>3649</v>
      </c>
      <c r="G37">
        <v>17.3</v>
      </c>
      <c r="I37" s="103">
        <f t="shared" si="0"/>
        <v>98.170501021721563</v>
      </c>
      <c r="J37" s="104">
        <f t="shared" si="1"/>
        <v>20.517634713539806</v>
      </c>
      <c r="K37" s="76">
        <f t="shared" ref="K37:K42" si="6">($B$9-EXP(52.57-6690.9/(273.15+G37)-4.681*LN(273.15+G37)))*I37/100*0.2095</f>
        <v>205.70823321341109</v>
      </c>
      <c r="L37" s="76">
        <f t="shared" si="2"/>
        <v>154.2942899247019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7.9391226856314487</v>
      </c>
      <c r="N37" s="103">
        <f t="shared" si="3"/>
        <v>248.09758392598278</v>
      </c>
      <c r="P37" s="54"/>
      <c r="Q37" s="54"/>
      <c r="R37" s="54"/>
    </row>
    <row r="38" spans="1:18">
      <c r="A38" s="102">
        <v>40387</v>
      </c>
      <c r="B38" t="s">
        <v>109</v>
      </c>
      <c r="C38">
        <v>2.8719999999999999</v>
      </c>
      <c r="D38">
        <v>299.47199999999998</v>
      </c>
      <c r="E38">
        <v>30.19</v>
      </c>
      <c r="F38">
        <v>3653</v>
      </c>
      <c r="G38">
        <v>17.3</v>
      </c>
      <c r="I38" s="103">
        <f t="shared" si="0"/>
        <v>99.464363576799045</v>
      </c>
      <c r="J38" s="104">
        <f t="shared" si="1"/>
        <v>20.788051987550997</v>
      </c>
      <c r="K38" s="76">
        <f t="shared" si="6"/>
        <v>208.41941607848668</v>
      </c>
      <c r="L38" s="76">
        <f t="shared" si="2"/>
        <v>156.32784992610871</v>
      </c>
      <c r="M38" s="103">
        <f t="shared" si="7"/>
        <v>8.0437583292942225</v>
      </c>
      <c r="N38" s="103">
        <f t="shared" si="3"/>
        <v>251.36744779044446</v>
      </c>
      <c r="P38" s="54"/>
      <c r="Q38" s="54"/>
      <c r="R38" s="54"/>
    </row>
    <row r="39" spans="1:18">
      <c r="A39" s="102">
        <v>40387</v>
      </c>
      <c r="B39" t="s">
        <v>110</v>
      </c>
      <c r="C39">
        <v>3.0390000000000001</v>
      </c>
      <c r="D39">
        <v>295.834</v>
      </c>
      <c r="E39">
        <v>30.33</v>
      </c>
      <c r="F39">
        <v>3652</v>
      </c>
      <c r="G39">
        <v>17.3</v>
      </c>
      <c r="I39" s="103">
        <f t="shared" si="0"/>
        <v>98.256161197079322</v>
      </c>
      <c r="J39" s="104">
        <f t="shared" si="1"/>
        <v>20.535537690189575</v>
      </c>
      <c r="K39" s="76">
        <f t="shared" si="6"/>
        <v>205.88772708525855</v>
      </c>
      <c r="L39" s="76">
        <f t="shared" si="2"/>
        <v>154.42892177229456</v>
      </c>
      <c r="M39" s="103">
        <f t="shared" si="7"/>
        <v>7.9460500888163166</v>
      </c>
      <c r="N39" s="103">
        <f t="shared" si="3"/>
        <v>248.3140652755099</v>
      </c>
      <c r="P39" s="54"/>
      <c r="Q39" s="54"/>
      <c r="R39" s="54"/>
    </row>
    <row r="40" spans="1:18">
      <c r="A40" s="102">
        <v>40387</v>
      </c>
      <c r="B40" t="s">
        <v>111</v>
      </c>
      <c r="C40">
        <v>3.206</v>
      </c>
      <c r="D40">
        <v>296.86799999999999</v>
      </c>
      <c r="E40">
        <v>30.29</v>
      </c>
      <c r="F40">
        <v>3658</v>
      </c>
      <c r="G40">
        <v>17.3</v>
      </c>
      <c r="I40" s="103">
        <f t="shared" si="0"/>
        <v>98.599651468799138</v>
      </c>
      <c r="J40" s="104">
        <f t="shared" si="1"/>
        <v>20.607327156979018</v>
      </c>
      <c r="K40" s="76">
        <f t="shared" si="6"/>
        <v>206.60748277750918</v>
      </c>
      <c r="L40" s="76">
        <f t="shared" si="2"/>
        <v>154.96878442980841</v>
      </c>
      <c r="M40" s="103">
        <f t="shared" si="7"/>
        <v>7.9738284069477592</v>
      </c>
      <c r="N40" s="103">
        <f t="shared" si="3"/>
        <v>249.18213771711748</v>
      </c>
      <c r="P40" s="54"/>
      <c r="Q40" s="54"/>
      <c r="R40" s="54"/>
    </row>
    <row r="41" spans="1:18">
      <c r="A41" s="102">
        <v>40387</v>
      </c>
      <c r="B41" t="s">
        <v>112</v>
      </c>
      <c r="C41">
        <v>3.3730000000000002</v>
      </c>
      <c r="D41">
        <v>296.60899999999998</v>
      </c>
      <c r="E41">
        <v>30.3</v>
      </c>
      <c r="F41">
        <v>3651</v>
      </c>
      <c r="G41">
        <v>17.3</v>
      </c>
      <c r="I41" s="103">
        <f t="shared" si="0"/>
        <v>98.513651240916616</v>
      </c>
      <c r="J41" s="104">
        <f t="shared" si="1"/>
        <v>20.589353109351574</v>
      </c>
      <c r="K41" s="76">
        <f t="shared" si="6"/>
        <v>206.42727635348623</v>
      </c>
      <c r="L41" s="76">
        <f t="shared" si="2"/>
        <v>154.83361812265508</v>
      </c>
      <c r="M41" s="103">
        <f t="shared" si="7"/>
        <v>7.9668735034579576</v>
      </c>
      <c r="N41" s="103">
        <f t="shared" si="3"/>
        <v>248.96479698306118</v>
      </c>
      <c r="P41" s="54"/>
      <c r="Q41" s="54"/>
      <c r="R41" s="54"/>
    </row>
    <row r="42" spans="1:18">
      <c r="A42" s="102">
        <v>40387</v>
      </c>
      <c r="B42" t="s">
        <v>113</v>
      </c>
      <c r="C42">
        <v>3.5390000000000001</v>
      </c>
      <c r="D42">
        <v>298.16699999999997</v>
      </c>
      <c r="E42">
        <v>30.24</v>
      </c>
      <c r="F42">
        <v>3652</v>
      </c>
      <c r="G42">
        <v>17.3</v>
      </c>
      <c r="I42" s="103">
        <f t="shared" si="0"/>
        <v>99.030934276206651</v>
      </c>
      <c r="J42" s="104">
        <f t="shared" si="1"/>
        <v>20.697465263727189</v>
      </c>
      <c r="K42" s="76">
        <f t="shared" si="6"/>
        <v>207.51120052778825</v>
      </c>
      <c r="L42" s="76">
        <f t="shared" si="2"/>
        <v>155.64663035942172</v>
      </c>
      <c r="M42" s="103">
        <f t="shared" si="7"/>
        <v>8.0087065738571273</v>
      </c>
      <c r="N42" s="103">
        <f t="shared" si="3"/>
        <v>250.27208043303523</v>
      </c>
      <c r="P42" s="54"/>
      <c r="Q42" s="54"/>
      <c r="R42" s="54"/>
    </row>
    <row r="43" spans="1:18" ht="24">
      <c r="A43" s="102">
        <v>40387</v>
      </c>
      <c r="B43" t="s">
        <v>114</v>
      </c>
      <c r="C43">
        <v>3.706</v>
      </c>
      <c r="D43">
        <v>296.60899999999998</v>
      </c>
      <c r="E43">
        <v>30.3</v>
      </c>
      <c r="F43">
        <v>3662</v>
      </c>
      <c r="G43">
        <v>17.3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98.513651240916616</v>
      </c>
      <c r="J43" s="104">
        <f t="shared" si="1"/>
        <v>20.589353109351574</v>
      </c>
      <c r="K43" s="76">
        <f t="shared" ref="K43:K106" si="9">($B$9-EXP(52.57-6690.9/(273.15+G43)-4.681*LN(273.15+G43)))*I43/100*0.2095</f>
        <v>206.42727635348623</v>
      </c>
      <c r="L43" s="76">
        <f t="shared" si="2"/>
        <v>154.83361812265508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7.9668735034579576</v>
      </c>
      <c r="N43" s="103">
        <f t="shared" si="3"/>
        <v>248.96479698306118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115</v>
      </c>
      <c r="C44">
        <v>3.8730000000000002</v>
      </c>
      <c r="D44">
        <v>296.86799999999999</v>
      </c>
      <c r="E44">
        <v>30.29</v>
      </c>
      <c r="F44">
        <v>3657</v>
      </c>
      <c r="G44">
        <v>17.3</v>
      </c>
      <c r="I44" s="103">
        <f t="shared" si="8"/>
        <v>98.599651468799138</v>
      </c>
      <c r="J44" s="104">
        <f t="shared" si="1"/>
        <v>20.607327156979018</v>
      </c>
      <c r="K44" s="76">
        <f t="shared" si="9"/>
        <v>206.60748277750918</v>
      </c>
      <c r="L44" s="76">
        <f t="shared" si="2"/>
        <v>154.96878442980841</v>
      </c>
      <c r="M44" s="103">
        <f t="shared" si="10"/>
        <v>7.9738284069477592</v>
      </c>
      <c r="N44" s="103">
        <f t="shared" si="3"/>
        <v>249.18213771711748</v>
      </c>
      <c r="P44" s="110" t="s">
        <v>88</v>
      </c>
      <c r="Q44" s="54">
        <f>-0.0118*80+250.63</f>
        <v>249.68600000000001</v>
      </c>
      <c r="R44" s="110" t="s">
        <v>79</v>
      </c>
    </row>
    <row r="45" spans="1:18" ht="24">
      <c r="A45" s="102">
        <v>40387</v>
      </c>
      <c r="B45" t="s">
        <v>116</v>
      </c>
      <c r="C45">
        <v>4.04</v>
      </c>
      <c r="D45">
        <v>296.60899999999998</v>
      </c>
      <c r="E45">
        <v>30.3</v>
      </c>
      <c r="F45">
        <v>3661</v>
      </c>
      <c r="G45">
        <v>17.3</v>
      </c>
      <c r="I45" s="103">
        <f t="shared" si="8"/>
        <v>98.513651240916616</v>
      </c>
      <c r="J45" s="104">
        <f t="shared" si="1"/>
        <v>20.589353109351574</v>
      </c>
      <c r="K45" s="76">
        <f t="shared" si="9"/>
        <v>206.42727635348623</v>
      </c>
      <c r="L45" s="76">
        <f t="shared" si="2"/>
        <v>154.83361812265508</v>
      </c>
      <c r="M45" s="103">
        <f t="shared" si="10"/>
        <v>7.9668735034579576</v>
      </c>
      <c r="N45" s="103">
        <f t="shared" si="3"/>
        <v>248.96479698306118</v>
      </c>
      <c r="P45" s="110" t="s">
        <v>83</v>
      </c>
      <c r="Q45" s="54">
        <f>-0.0118*20+250.63</f>
        <v>250.39400000000001</v>
      </c>
      <c r="R45" s="110" t="s">
        <v>80</v>
      </c>
    </row>
    <row r="46" spans="1:18" ht="39" customHeight="1">
      <c r="A46" s="102">
        <v>40387</v>
      </c>
      <c r="B46" t="s">
        <v>117</v>
      </c>
      <c r="C46">
        <v>4.2069999999999999</v>
      </c>
      <c r="D46">
        <v>301.26900000000001</v>
      </c>
      <c r="E46">
        <v>30.21</v>
      </c>
      <c r="F46">
        <v>3660</v>
      </c>
      <c r="G46">
        <v>17.100000000000001</v>
      </c>
      <c r="I46" s="103">
        <f t="shared" si="8"/>
        <v>99.646775475265116</v>
      </c>
      <c r="J46" s="104">
        <f t="shared" si="1"/>
        <v>20.826176074330405</v>
      </c>
      <c r="K46" s="76">
        <f t="shared" si="9"/>
        <v>208.85360143439954</v>
      </c>
      <c r="L46" s="76">
        <f t="shared" si="2"/>
        <v>156.65351662471275</v>
      </c>
      <c r="M46" s="103">
        <f t="shared" si="10"/>
        <v>8.0894793172729127</v>
      </c>
      <c r="N46" s="103">
        <f t="shared" si="3"/>
        <v>252.79622866477851</v>
      </c>
      <c r="P46" s="110" t="s">
        <v>89</v>
      </c>
      <c r="Q46" s="112">
        <f>Q44-Q45</f>
        <v>-0.70799999999999841</v>
      </c>
      <c r="R46" s="110" t="s">
        <v>90</v>
      </c>
    </row>
    <row r="47" spans="1:18" ht="40.5" customHeight="1">
      <c r="A47" s="102">
        <v>40387</v>
      </c>
      <c r="B47" t="s">
        <v>118</v>
      </c>
      <c r="C47">
        <v>4.3739999999999997</v>
      </c>
      <c r="D47">
        <v>300.48099999999999</v>
      </c>
      <c r="E47">
        <v>30.24</v>
      </c>
      <c r="F47">
        <v>3659</v>
      </c>
      <c r="G47">
        <v>17.100000000000001</v>
      </c>
      <c r="I47" s="103">
        <f t="shared" si="8"/>
        <v>99.386076559308862</v>
      </c>
      <c r="J47" s="104">
        <f t="shared" si="1"/>
        <v>20.77169000089555</v>
      </c>
      <c r="K47" s="76">
        <f t="shared" si="9"/>
        <v>208.30719230848635</v>
      </c>
      <c r="L47" s="76">
        <f t="shared" si="2"/>
        <v>156.24367494373496</v>
      </c>
      <c r="M47" s="103">
        <f t="shared" si="10"/>
        <v>8.0683153761558533</v>
      </c>
      <c r="N47" s="103">
        <f t="shared" si="3"/>
        <v>252.13485550487042</v>
      </c>
      <c r="P47" s="109" t="s">
        <v>85</v>
      </c>
      <c r="Q47" s="54"/>
      <c r="R47" s="54"/>
    </row>
    <row r="48" spans="1:18">
      <c r="A48" s="102">
        <v>40387</v>
      </c>
      <c r="B48" t="s">
        <v>119</v>
      </c>
      <c r="C48">
        <v>4.5410000000000004</v>
      </c>
      <c r="D48">
        <v>298.65100000000001</v>
      </c>
      <c r="E48">
        <v>30.31</v>
      </c>
      <c r="F48">
        <v>3658</v>
      </c>
      <c r="G48">
        <v>17.100000000000001</v>
      </c>
      <c r="I48" s="103">
        <f t="shared" si="8"/>
        <v>98.780789319574339</v>
      </c>
      <c r="J48" s="104">
        <f t="shared" si="1"/>
        <v>20.645184967791039</v>
      </c>
      <c r="K48" s="76">
        <f t="shared" si="9"/>
        <v>207.03854694271411</v>
      </c>
      <c r="L48" s="76">
        <f t="shared" si="2"/>
        <v>155.29211003638866</v>
      </c>
      <c r="M48" s="103">
        <f t="shared" si="10"/>
        <v>8.019177222076225</v>
      </c>
      <c r="N48" s="103">
        <f t="shared" si="3"/>
        <v>250.59928818988203</v>
      </c>
    </row>
    <row r="49" spans="1:14">
      <c r="A49" s="102">
        <v>40387</v>
      </c>
      <c r="B49" t="s">
        <v>120</v>
      </c>
      <c r="C49">
        <v>4.7080000000000002</v>
      </c>
      <c r="D49">
        <v>300.48099999999999</v>
      </c>
      <c r="E49">
        <v>30.24</v>
      </c>
      <c r="F49">
        <v>3662</v>
      </c>
      <c r="G49">
        <v>17.100000000000001</v>
      </c>
      <c r="I49" s="103">
        <f t="shared" si="8"/>
        <v>99.386076559308862</v>
      </c>
      <c r="J49" s="104">
        <f t="shared" si="1"/>
        <v>20.77169000089555</v>
      </c>
      <c r="K49" s="76">
        <f t="shared" si="9"/>
        <v>208.30719230848635</v>
      </c>
      <c r="L49" s="76">
        <f t="shared" si="2"/>
        <v>156.24367494373496</v>
      </c>
      <c r="M49" s="103">
        <f t="shared" si="10"/>
        <v>8.0683153761558533</v>
      </c>
      <c r="N49" s="103">
        <f t="shared" si="3"/>
        <v>252.13485550487042</v>
      </c>
    </row>
    <row r="50" spans="1:14">
      <c r="A50" s="102">
        <v>40387</v>
      </c>
      <c r="B50" t="s">
        <v>121</v>
      </c>
      <c r="C50">
        <v>4.875</v>
      </c>
      <c r="D50">
        <v>300.59500000000003</v>
      </c>
      <c r="E50">
        <v>30.28</v>
      </c>
      <c r="F50">
        <v>3662</v>
      </c>
      <c r="G50">
        <v>17</v>
      </c>
      <c r="I50" s="103">
        <f t="shared" si="8"/>
        <v>99.217323179650393</v>
      </c>
      <c r="J50" s="104">
        <f t="shared" si="1"/>
        <v>20.736420544546931</v>
      </c>
      <c r="K50" s="76">
        <f t="shared" si="9"/>
        <v>207.97914700637941</v>
      </c>
      <c r="L50" s="76">
        <f t="shared" si="2"/>
        <v>155.997620052489</v>
      </c>
      <c r="M50" s="103">
        <f t="shared" si="10"/>
        <v>8.0701076319913305</v>
      </c>
      <c r="N50" s="103">
        <f t="shared" si="3"/>
        <v>252.19086349972909</v>
      </c>
    </row>
    <row r="51" spans="1:14">
      <c r="A51" s="102">
        <v>40387</v>
      </c>
      <c r="B51" t="s">
        <v>122</v>
      </c>
      <c r="C51">
        <v>5.0410000000000004</v>
      </c>
      <c r="D51">
        <v>300.858</v>
      </c>
      <c r="E51">
        <v>30.27</v>
      </c>
      <c r="F51">
        <v>3656</v>
      </c>
      <c r="G51">
        <v>17</v>
      </c>
      <c r="I51" s="103">
        <f t="shared" si="8"/>
        <v>99.303942342642301</v>
      </c>
      <c r="J51" s="104">
        <f t="shared" si="1"/>
        <v>20.754523949612238</v>
      </c>
      <c r="K51" s="76">
        <f t="shared" si="9"/>
        <v>208.1607179161372</v>
      </c>
      <c r="L51" s="76">
        <f t="shared" si="2"/>
        <v>156.13380981093681</v>
      </c>
      <c r="M51" s="103">
        <f t="shared" si="10"/>
        <v>8.0771530344063098</v>
      </c>
      <c r="N51" s="103">
        <f t="shared" si="3"/>
        <v>252.41103232519717</v>
      </c>
    </row>
    <row r="52" spans="1:14">
      <c r="A52" s="102">
        <v>40387</v>
      </c>
      <c r="B52" t="s">
        <v>123</v>
      </c>
      <c r="C52">
        <v>5.2080000000000002</v>
      </c>
      <c r="D52">
        <v>302.96699999999998</v>
      </c>
      <c r="E52">
        <v>30.19</v>
      </c>
      <c r="F52">
        <v>3668</v>
      </c>
      <c r="G52">
        <v>17</v>
      </c>
      <c r="I52" s="103">
        <f t="shared" si="8"/>
        <v>100.00000000000006</v>
      </c>
      <c r="J52" s="104">
        <f t="shared" si="1"/>
        <v>20.900000000000009</v>
      </c>
      <c r="K52" s="76">
        <f t="shared" si="9"/>
        <v>209.6197925334034</v>
      </c>
      <c r="L52" s="76">
        <f t="shared" si="2"/>
        <v>157.22820879780036</v>
      </c>
      <c r="M52" s="103">
        <f t="shared" si="10"/>
        <v>8.1337687546548576</v>
      </c>
      <c r="N52" s="103">
        <f t="shared" si="3"/>
        <v>254.1802735829643</v>
      </c>
    </row>
    <row r="53" spans="1:14">
      <c r="A53" s="102">
        <v>40387</v>
      </c>
      <c r="B53" t="s">
        <v>124</v>
      </c>
      <c r="C53">
        <v>5.375</v>
      </c>
      <c r="D53">
        <v>299.28699999999998</v>
      </c>
      <c r="E53">
        <v>30.33</v>
      </c>
      <c r="F53">
        <v>3660</v>
      </c>
      <c r="G53">
        <v>17</v>
      </c>
      <c r="I53" s="103">
        <f t="shared" si="8"/>
        <v>98.78551289505053</v>
      </c>
      <c r="J53" s="104">
        <f t="shared" si="1"/>
        <v>20.64617219506556</v>
      </c>
      <c r="K53" s="76">
        <f t="shared" si="9"/>
        <v>207.07398718366326</v>
      </c>
      <c r="L53" s="76">
        <f t="shared" si="2"/>
        <v>155.31869247660796</v>
      </c>
      <c r="M53" s="103">
        <f t="shared" si="10"/>
        <v>8.0349851819831617</v>
      </c>
      <c r="N53" s="103">
        <f t="shared" si="3"/>
        <v>251.09328693697381</v>
      </c>
    </row>
    <row r="54" spans="1:14">
      <c r="A54" s="102">
        <v>40387</v>
      </c>
      <c r="B54" t="s">
        <v>125</v>
      </c>
      <c r="C54">
        <v>5.5419999999999998</v>
      </c>
      <c r="D54">
        <v>301.12099999999998</v>
      </c>
      <c r="E54">
        <v>30.26</v>
      </c>
      <c r="F54">
        <v>3666</v>
      </c>
      <c r="G54">
        <v>17</v>
      </c>
      <c r="I54" s="103">
        <f t="shared" si="8"/>
        <v>99.390647471959809</v>
      </c>
      <c r="J54" s="104">
        <f t="shared" si="1"/>
        <v>20.772645321639597</v>
      </c>
      <c r="K54" s="76">
        <f t="shared" si="9"/>
        <v>208.3424690283284</v>
      </c>
      <c r="L54" s="76">
        <f t="shared" si="2"/>
        <v>156.27013473269858</v>
      </c>
      <c r="M54" s="103">
        <f t="shared" si="10"/>
        <v>8.084205429123422</v>
      </c>
      <c r="N54" s="103">
        <f t="shared" si="3"/>
        <v>252.63141966010693</v>
      </c>
    </row>
    <row r="55" spans="1:14">
      <c r="A55" s="102">
        <v>40387</v>
      </c>
      <c r="B55" t="s">
        <v>126</v>
      </c>
      <c r="C55">
        <v>5.7089999999999996</v>
      </c>
      <c r="D55">
        <v>297.98500000000001</v>
      </c>
      <c r="E55">
        <v>30.38</v>
      </c>
      <c r="F55">
        <v>3665</v>
      </c>
      <c r="G55">
        <v>17</v>
      </c>
      <c r="I55" s="103">
        <f t="shared" si="8"/>
        <v>98.355834825023095</v>
      </c>
      <c r="J55" s="104">
        <f t="shared" si="1"/>
        <v>20.556369478429826</v>
      </c>
      <c r="K55" s="76">
        <f t="shared" si="9"/>
        <v>206.17329690471021</v>
      </c>
      <c r="L55" s="76">
        <f t="shared" si="2"/>
        <v>154.64311734350684</v>
      </c>
      <c r="M55" s="103">
        <f t="shared" si="10"/>
        <v>8.0000361613776665</v>
      </c>
      <c r="N55" s="103">
        <f t="shared" si="3"/>
        <v>250.00113004305209</v>
      </c>
    </row>
    <row r="56" spans="1:14">
      <c r="A56" s="102">
        <v>40387</v>
      </c>
      <c r="B56" t="s">
        <v>127</v>
      </c>
      <c r="C56">
        <v>5.8760000000000003</v>
      </c>
      <c r="D56">
        <v>299.548</v>
      </c>
      <c r="E56">
        <v>30.32</v>
      </c>
      <c r="F56">
        <v>3669</v>
      </c>
      <c r="G56">
        <v>17</v>
      </c>
      <c r="I56" s="103">
        <f t="shared" si="8"/>
        <v>98.871703924635611</v>
      </c>
      <c r="J56" s="104">
        <f t="shared" si="1"/>
        <v>20.664186120248843</v>
      </c>
      <c r="K56" s="76">
        <f t="shared" si="9"/>
        <v>207.25466064106192</v>
      </c>
      <c r="L56" s="76">
        <f t="shared" si="2"/>
        <v>155.45420908856894</v>
      </c>
      <c r="M56" s="103">
        <f t="shared" si="10"/>
        <v>8.0419957610168691</v>
      </c>
      <c r="N56" s="103">
        <f t="shared" si="3"/>
        <v>251.31236753177717</v>
      </c>
    </row>
    <row r="57" spans="1:14">
      <c r="A57" s="102">
        <v>40387</v>
      </c>
      <c r="B57" t="s">
        <v>128</v>
      </c>
      <c r="C57">
        <v>6.0430000000000001</v>
      </c>
      <c r="D57">
        <v>297.98500000000001</v>
      </c>
      <c r="E57">
        <v>30.38</v>
      </c>
      <c r="F57">
        <v>3663</v>
      </c>
      <c r="G57">
        <v>17</v>
      </c>
      <c r="I57" s="103">
        <f t="shared" si="8"/>
        <v>98.355834825023095</v>
      </c>
      <c r="J57" s="104">
        <f t="shared" si="1"/>
        <v>20.556369478429826</v>
      </c>
      <c r="K57" s="76">
        <f t="shared" si="9"/>
        <v>206.17329690471021</v>
      </c>
      <c r="L57" s="76">
        <f t="shared" si="2"/>
        <v>154.64311734350684</v>
      </c>
      <c r="M57" s="103">
        <f t="shared" si="10"/>
        <v>8.0000361613776665</v>
      </c>
      <c r="N57" s="103">
        <f t="shared" si="3"/>
        <v>250.00113004305209</v>
      </c>
    </row>
    <row r="58" spans="1:14">
      <c r="A58" s="102">
        <v>40387</v>
      </c>
      <c r="B58" t="s">
        <v>129</v>
      </c>
      <c r="C58">
        <v>6.21</v>
      </c>
      <c r="D58">
        <v>300.07100000000003</v>
      </c>
      <c r="E58">
        <v>30.3</v>
      </c>
      <c r="F58">
        <v>3670</v>
      </c>
      <c r="G58">
        <v>17</v>
      </c>
      <c r="I58" s="103">
        <f t="shared" si="8"/>
        <v>99.044342299038277</v>
      </c>
      <c r="J58" s="104">
        <f t="shared" si="1"/>
        <v>20.700267540498999</v>
      </c>
      <c r="K58" s="76">
        <f t="shared" si="9"/>
        <v>207.61654484331783</v>
      </c>
      <c r="L58" s="76">
        <f t="shared" si="2"/>
        <v>155.72564531233991</v>
      </c>
      <c r="M58" s="103">
        <f t="shared" si="10"/>
        <v>8.056037767172576</v>
      </c>
      <c r="N58" s="103">
        <f t="shared" si="3"/>
        <v>251.75118022414301</v>
      </c>
    </row>
    <row r="59" spans="1:14">
      <c r="A59" s="102">
        <v>40387</v>
      </c>
      <c r="B59" t="s">
        <v>130</v>
      </c>
      <c r="C59">
        <v>6.3769999999999998</v>
      </c>
      <c r="D59">
        <v>300.07100000000003</v>
      </c>
      <c r="E59">
        <v>30.3</v>
      </c>
      <c r="F59">
        <v>3670</v>
      </c>
      <c r="G59">
        <v>17</v>
      </c>
      <c r="I59" s="103">
        <f t="shared" si="8"/>
        <v>99.044342299038277</v>
      </c>
      <c r="J59" s="104">
        <f t="shared" si="1"/>
        <v>20.700267540498999</v>
      </c>
      <c r="K59" s="76">
        <f t="shared" si="9"/>
        <v>207.61654484331783</v>
      </c>
      <c r="L59" s="76">
        <f t="shared" si="2"/>
        <v>155.72564531233991</v>
      </c>
      <c r="M59" s="103">
        <f t="shared" si="10"/>
        <v>8.056037767172576</v>
      </c>
      <c r="N59" s="103">
        <f t="shared" si="3"/>
        <v>251.75118022414301</v>
      </c>
    </row>
    <row r="60" spans="1:14">
      <c r="A60" s="102">
        <v>40387</v>
      </c>
      <c r="B60" t="s">
        <v>131</v>
      </c>
      <c r="C60">
        <v>6.5439999999999996</v>
      </c>
      <c r="D60">
        <v>299.02600000000001</v>
      </c>
      <c r="E60">
        <v>30.34</v>
      </c>
      <c r="F60">
        <v>3670</v>
      </c>
      <c r="G60">
        <v>17</v>
      </c>
      <c r="I60" s="103">
        <f t="shared" si="8"/>
        <v>98.69940715370609</v>
      </c>
      <c r="J60" s="104">
        <f t="shared" si="1"/>
        <v>20.628176095124573</v>
      </c>
      <c r="K60" s="76">
        <f t="shared" si="9"/>
        <v>206.89349250729771</v>
      </c>
      <c r="L60" s="76">
        <f t="shared" si="2"/>
        <v>155.18330996182002</v>
      </c>
      <c r="M60" s="103">
        <f t="shared" si="10"/>
        <v>8.0279815400977217</v>
      </c>
      <c r="N60" s="103">
        <f t="shared" si="3"/>
        <v>250.87442312805379</v>
      </c>
    </row>
    <row r="61" spans="1:14">
      <c r="A61" s="102">
        <v>40387</v>
      </c>
      <c r="B61" t="s">
        <v>132</v>
      </c>
      <c r="C61">
        <v>6.694</v>
      </c>
      <c r="D61">
        <v>299.548</v>
      </c>
      <c r="E61">
        <v>30.32</v>
      </c>
      <c r="F61">
        <v>3669</v>
      </c>
      <c r="G61">
        <v>17</v>
      </c>
      <c r="I61" s="103">
        <f t="shared" si="8"/>
        <v>98.871703924635611</v>
      </c>
      <c r="J61" s="104">
        <f t="shared" si="1"/>
        <v>20.664186120248843</v>
      </c>
      <c r="K61" s="76">
        <f t="shared" si="9"/>
        <v>207.25466064106192</v>
      </c>
      <c r="L61" s="76">
        <f t="shared" si="2"/>
        <v>155.45420908856894</v>
      </c>
      <c r="M61" s="103">
        <f t="shared" si="10"/>
        <v>8.0419957610168691</v>
      </c>
      <c r="N61" s="103">
        <f t="shared" si="3"/>
        <v>251.31236753177717</v>
      </c>
    </row>
    <row r="62" spans="1:14">
      <c r="A62" s="102">
        <v>40387</v>
      </c>
      <c r="B62" t="s">
        <v>133</v>
      </c>
      <c r="C62">
        <v>6.8609999999999998</v>
      </c>
      <c r="D62">
        <v>298.505</v>
      </c>
      <c r="E62">
        <v>30.36</v>
      </c>
      <c r="F62">
        <v>3669</v>
      </c>
      <c r="G62">
        <v>17</v>
      </c>
      <c r="I62" s="103">
        <f t="shared" si="8"/>
        <v>98.527451086255454</v>
      </c>
      <c r="J62" s="104">
        <f t="shared" si="1"/>
        <v>20.59223727702739</v>
      </c>
      <c r="K62" s="76">
        <f t="shared" si="9"/>
        <v>206.53303855545906</v>
      </c>
      <c r="L62" s="76">
        <f t="shared" si="2"/>
        <v>154.91294651704823</v>
      </c>
      <c r="M62" s="103">
        <f t="shared" si="10"/>
        <v>8.0139950312116905</v>
      </c>
      <c r="N62" s="103">
        <f t="shared" si="3"/>
        <v>250.43734472536534</v>
      </c>
    </row>
    <row r="63" spans="1:14">
      <c r="A63" s="102">
        <v>40387</v>
      </c>
      <c r="B63" t="s">
        <v>134</v>
      </c>
      <c r="C63">
        <v>7.0279999999999996</v>
      </c>
      <c r="D63">
        <v>299.43299999999999</v>
      </c>
      <c r="E63">
        <v>30.28</v>
      </c>
      <c r="F63">
        <v>3676</v>
      </c>
      <c r="G63">
        <v>17.100000000000001</v>
      </c>
      <c r="I63" s="103">
        <f t="shared" si="8"/>
        <v>99.039683686292022</v>
      </c>
      <c r="J63" s="104">
        <f t="shared" si="1"/>
        <v>20.699293890435033</v>
      </c>
      <c r="K63" s="76">
        <f t="shared" si="9"/>
        <v>207.58117384280368</v>
      </c>
      <c r="L63" s="76">
        <f t="shared" si="2"/>
        <v>155.69911480686133</v>
      </c>
      <c r="M63" s="103">
        <f t="shared" si="10"/>
        <v>8.0401946670957187</v>
      </c>
      <c r="N63" s="103">
        <f t="shared" si="3"/>
        <v>251.25608334674121</v>
      </c>
    </row>
    <row r="64" spans="1:14">
      <c r="A64" s="102">
        <v>40387</v>
      </c>
      <c r="B64" t="s">
        <v>135</v>
      </c>
      <c r="C64">
        <v>7.1950000000000003</v>
      </c>
      <c r="D64">
        <v>295.286</v>
      </c>
      <c r="E64">
        <v>30.44</v>
      </c>
      <c r="F64">
        <v>3676</v>
      </c>
      <c r="G64">
        <v>17.100000000000001</v>
      </c>
      <c r="I64" s="103">
        <f t="shared" si="8"/>
        <v>97.66775284799597</v>
      </c>
      <c r="J64" s="104">
        <f t="shared" si="1"/>
        <v>20.412560345231157</v>
      </c>
      <c r="K64" s="76">
        <f t="shared" si="9"/>
        <v>204.70568996356698</v>
      </c>
      <c r="L64" s="76">
        <f t="shared" si="2"/>
        <v>153.54231856975366</v>
      </c>
      <c r="M64" s="103">
        <f t="shared" si="10"/>
        <v>7.9288192002209312</v>
      </c>
      <c r="N64" s="103">
        <f t="shared" si="3"/>
        <v>247.77560000690411</v>
      </c>
    </row>
    <row r="65" spans="1:14">
      <c r="A65" s="102">
        <v>40387</v>
      </c>
      <c r="B65" t="s">
        <v>136</v>
      </c>
      <c r="C65">
        <v>7.3609999999999998</v>
      </c>
      <c r="D65">
        <v>297.87</v>
      </c>
      <c r="E65">
        <v>30.34</v>
      </c>
      <c r="F65">
        <v>3673</v>
      </c>
      <c r="G65">
        <v>17.100000000000001</v>
      </c>
      <c r="I65" s="103">
        <f t="shared" si="8"/>
        <v>98.522663239574086</v>
      </c>
      <c r="J65" s="104">
        <f t="shared" si="1"/>
        <v>20.59123661707098</v>
      </c>
      <c r="K65" s="76">
        <f t="shared" si="9"/>
        <v>206.49753032501553</v>
      </c>
      <c r="L65" s="76">
        <f t="shared" si="2"/>
        <v>154.88631308037347</v>
      </c>
      <c r="M65" s="103">
        <f t="shared" si="10"/>
        <v>7.9982221477604574</v>
      </c>
      <c r="N65" s="103">
        <f t="shared" si="3"/>
        <v>249.94444211751428</v>
      </c>
    </row>
    <row r="66" spans="1:14">
      <c r="A66" s="102">
        <v>40387</v>
      </c>
      <c r="B66" t="s">
        <v>137</v>
      </c>
      <c r="C66">
        <v>7.5279999999999996</v>
      </c>
      <c r="D66">
        <v>298.39</v>
      </c>
      <c r="E66">
        <v>30.32</v>
      </c>
      <c r="F66">
        <v>3677</v>
      </c>
      <c r="G66">
        <v>17.100000000000001</v>
      </c>
      <c r="I66" s="103">
        <f t="shared" si="8"/>
        <v>98.694662077869751</v>
      </c>
      <c r="J66" s="104">
        <f t="shared" si="1"/>
        <v>20.627184374274776</v>
      </c>
      <c r="K66" s="76">
        <f t="shared" si="9"/>
        <v>206.85802946459378</v>
      </c>
      <c r="L66" s="76">
        <f t="shared" si="2"/>
        <v>155.15671041883093</v>
      </c>
      <c r="M66" s="103">
        <f t="shared" si="10"/>
        <v>8.0121852794157622</v>
      </c>
      <c r="N66" s="103">
        <f t="shared" si="3"/>
        <v>250.38078998174257</v>
      </c>
    </row>
    <row r="67" spans="1:14">
      <c r="A67" s="102">
        <v>40387</v>
      </c>
      <c r="B67" t="s">
        <v>138</v>
      </c>
      <c r="C67">
        <v>7.6950000000000003</v>
      </c>
      <c r="D67">
        <v>299.95699999999999</v>
      </c>
      <c r="E67">
        <v>30.26</v>
      </c>
      <c r="F67">
        <v>3676</v>
      </c>
      <c r="G67">
        <v>17.100000000000001</v>
      </c>
      <c r="I67" s="103">
        <f t="shared" si="8"/>
        <v>99.212708261688263</v>
      </c>
      <c r="J67" s="104">
        <f t="shared" si="1"/>
        <v>20.735456026692844</v>
      </c>
      <c r="K67" s="76">
        <f t="shared" si="9"/>
        <v>207.94382286517106</v>
      </c>
      <c r="L67" s="76">
        <f t="shared" si="2"/>
        <v>155.97112469447731</v>
      </c>
      <c r="M67" s="103">
        <f t="shared" si="10"/>
        <v>8.0542410696749478</v>
      </c>
      <c r="N67" s="103">
        <f t="shared" si="3"/>
        <v>251.69503342734211</v>
      </c>
    </row>
    <row r="68" spans="1:14">
      <c r="A68" s="102">
        <v>40387</v>
      </c>
      <c r="B68" t="s">
        <v>139</v>
      </c>
      <c r="C68">
        <v>7.8620000000000001</v>
      </c>
      <c r="D68">
        <v>300.74299999999999</v>
      </c>
      <c r="E68">
        <v>30.23</v>
      </c>
      <c r="F68">
        <v>3679</v>
      </c>
      <c r="G68">
        <v>17.100000000000001</v>
      </c>
      <c r="I68" s="103">
        <f t="shared" si="8"/>
        <v>99.472889888072956</v>
      </c>
      <c r="J68" s="104">
        <f t="shared" si="1"/>
        <v>20.789833986607245</v>
      </c>
      <c r="K68" s="76">
        <f t="shared" si="9"/>
        <v>208.48914778349709</v>
      </c>
      <c r="L68" s="76">
        <f t="shared" si="2"/>
        <v>156.38015315064061</v>
      </c>
      <c r="M68" s="103">
        <f t="shared" si="10"/>
        <v>8.0753630164247046</v>
      </c>
      <c r="N68" s="103">
        <f t="shared" si="3"/>
        <v>252.35509426327201</v>
      </c>
    </row>
    <row r="69" spans="1:14">
      <c r="A69" s="102">
        <v>40387</v>
      </c>
      <c r="B69" t="s">
        <v>140</v>
      </c>
      <c r="C69">
        <v>8.0289999999999999</v>
      </c>
      <c r="D69">
        <v>299.17200000000003</v>
      </c>
      <c r="E69">
        <v>30.29</v>
      </c>
      <c r="F69">
        <v>3675</v>
      </c>
      <c r="G69">
        <v>17.100000000000001</v>
      </c>
      <c r="I69" s="103">
        <f t="shared" si="8"/>
        <v>98.953300010956283</v>
      </c>
      <c r="J69" s="104">
        <f t="shared" si="1"/>
        <v>20.681239702289862</v>
      </c>
      <c r="K69" s="76">
        <f t="shared" si="9"/>
        <v>207.40011889533588</v>
      </c>
      <c r="L69" s="76">
        <f t="shared" si="2"/>
        <v>155.56331205302641</v>
      </c>
      <c r="M69" s="103">
        <f t="shared" si="10"/>
        <v>8.0331819067565551</v>
      </c>
      <c r="N69" s="103">
        <f t="shared" si="3"/>
        <v>251.03693458614234</v>
      </c>
    </row>
    <row r="70" spans="1:14">
      <c r="A70" s="102">
        <v>40387</v>
      </c>
      <c r="B70" t="s">
        <v>141</v>
      </c>
      <c r="C70">
        <v>8.1959999999999997</v>
      </c>
      <c r="D70">
        <v>295.286</v>
      </c>
      <c r="E70">
        <v>30.44</v>
      </c>
      <c r="F70">
        <v>3681</v>
      </c>
      <c r="G70">
        <v>17.100000000000001</v>
      </c>
      <c r="I70" s="103">
        <f t="shared" si="8"/>
        <v>97.66775284799597</v>
      </c>
      <c r="J70" s="104">
        <f t="shared" si="1"/>
        <v>20.412560345231157</v>
      </c>
      <c r="K70" s="76">
        <f t="shared" si="9"/>
        <v>204.70568996356698</v>
      </c>
      <c r="L70" s="76">
        <f t="shared" si="2"/>
        <v>153.54231856975366</v>
      </c>
      <c r="M70" s="103">
        <f t="shared" si="10"/>
        <v>7.9288192002209312</v>
      </c>
      <c r="N70" s="103">
        <f t="shared" si="3"/>
        <v>247.77560000690411</v>
      </c>
    </row>
    <row r="71" spans="1:14">
      <c r="A71" s="102">
        <v>40387</v>
      </c>
      <c r="B71" t="s">
        <v>142</v>
      </c>
      <c r="C71">
        <v>8.3629999999999995</v>
      </c>
      <c r="D71">
        <v>299.69499999999999</v>
      </c>
      <c r="E71">
        <v>30.27</v>
      </c>
      <c r="F71">
        <v>3679</v>
      </c>
      <c r="G71">
        <v>17.100000000000001</v>
      </c>
      <c r="I71" s="103">
        <f t="shared" si="8"/>
        <v>99.126153065449685</v>
      </c>
      <c r="J71" s="104">
        <f t="shared" si="1"/>
        <v>20.717365990678982</v>
      </c>
      <c r="K71" s="76">
        <f t="shared" si="9"/>
        <v>207.76240842028741</v>
      </c>
      <c r="L71" s="76">
        <f t="shared" si="2"/>
        <v>155.83505229466058</v>
      </c>
      <c r="M71" s="103">
        <f t="shared" si="10"/>
        <v>8.0472143850036701</v>
      </c>
      <c r="N71" s="103">
        <f t="shared" si="3"/>
        <v>251.47544953136469</v>
      </c>
    </row>
    <row r="72" spans="1:14">
      <c r="A72" s="102">
        <v>40387</v>
      </c>
      <c r="B72" t="s">
        <v>143</v>
      </c>
      <c r="C72">
        <v>8.5299999999999994</v>
      </c>
      <c r="D72">
        <v>297.61099999999999</v>
      </c>
      <c r="E72">
        <v>30.35</v>
      </c>
      <c r="F72">
        <v>3683</v>
      </c>
      <c r="G72">
        <v>17.100000000000001</v>
      </c>
      <c r="I72" s="103">
        <f t="shared" si="8"/>
        <v>98.436791418352513</v>
      </c>
      <c r="J72" s="104">
        <f t="shared" si="1"/>
        <v>20.573289406435673</v>
      </c>
      <c r="K72" s="76">
        <f t="shared" si="9"/>
        <v>206.31754819274565</v>
      </c>
      <c r="L72" s="76">
        <f t="shared" si="2"/>
        <v>154.75131500633478</v>
      </c>
      <c r="M72" s="103">
        <f t="shared" si="10"/>
        <v>7.9912509405297625</v>
      </c>
      <c r="N72" s="103">
        <f t="shared" si="3"/>
        <v>249.72659189155507</v>
      </c>
    </row>
    <row r="73" spans="1:14">
      <c r="A73" s="102">
        <v>40387</v>
      </c>
      <c r="B73" t="s">
        <v>144</v>
      </c>
      <c r="C73">
        <v>8.6969999999999992</v>
      </c>
      <c r="D73">
        <v>297.61099999999999</v>
      </c>
      <c r="E73">
        <v>30.35</v>
      </c>
      <c r="F73">
        <v>3683</v>
      </c>
      <c r="G73">
        <v>17.100000000000001</v>
      </c>
      <c r="I73" s="103">
        <f t="shared" si="8"/>
        <v>98.436791418352513</v>
      </c>
      <c r="J73" s="104">
        <f t="shared" si="1"/>
        <v>20.573289406435673</v>
      </c>
      <c r="K73" s="76">
        <f t="shared" si="9"/>
        <v>206.31754819274565</v>
      </c>
      <c r="L73" s="76">
        <f t="shared" si="2"/>
        <v>154.75131500633478</v>
      </c>
      <c r="M73" s="103">
        <f t="shared" si="10"/>
        <v>7.9912509405297625</v>
      </c>
      <c r="N73" s="103">
        <f t="shared" si="3"/>
        <v>249.72659189155507</v>
      </c>
    </row>
    <row r="74" spans="1:14">
      <c r="A74" s="102">
        <v>40387</v>
      </c>
      <c r="B74" t="s">
        <v>145</v>
      </c>
      <c r="C74">
        <v>8.8640000000000008</v>
      </c>
      <c r="D74">
        <v>296.31599999999997</v>
      </c>
      <c r="E74">
        <v>30.4</v>
      </c>
      <c r="F74">
        <v>3683</v>
      </c>
      <c r="G74">
        <v>17.100000000000001</v>
      </c>
      <c r="I74" s="103">
        <f t="shared" si="8"/>
        <v>98.008703814238359</v>
      </c>
      <c r="J74" s="104">
        <f t="shared" si="1"/>
        <v>20.483819097175815</v>
      </c>
      <c r="K74" s="76">
        <f t="shared" si="9"/>
        <v>205.42030252250458</v>
      </c>
      <c r="L74" s="76">
        <f t="shared" si="2"/>
        <v>154.07832354938012</v>
      </c>
      <c r="M74" s="103">
        <f t="shared" si="10"/>
        <v>7.9564981268742727</v>
      </c>
      <c r="N74" s="103">
        <f t="shared" si="3"/>
        <v>248.64056646482103</v>
      </c>
    </row>
    <row r="75" spans="1:14">
      <c r="A75" s="102">
        <v>40387</v>
      </c>
      <c r="B75" t="s">
        <v>146</v>
      </c>
      <c r="C75">
        <v>9.0310000000000006</v>
      </c>
      <c r="D75">
        <v>299.43299999999999</v>
      </c>
      <c r="E75">
        <v>30.28</v>
      </c>
      <c r="F75">
        <v>3682</v>
      </c>
      <c r="G75">
        <v>17.100000000000001</v>
      </c>
      <c r="I75" s="103">
        <f t="shared" si="8"/>
        <v>99.039683686292022</v>
      </c>
      <c r="J75" s="104">
        <f t="shared" si="1"/>
        <v>20.699293890435033</v>
      </c>
      <c r="K75" s="76">
        <f t="shared" si="9"/>
        <v>207.58117384280368</v>
      </c>
      <c r="L75" s="76">
        <f t="shared" si="2"/>
        <v>155.69911480686133</v>
      </c>
      <c r="M75" s="103">
        <f t="shared" si="10"/>
        <v>8.0401946670957187</v>
      </c>
      <c r="N75" s="103">
        <f t="shared" si="3"/>
        <v>251.25608334674121</v>
      </c>
    </row>
    <row r="76" spans="1:14">
      <c r="A76" s="102">
        <v>40387</v>
      </c>
      <c r="B76" t="s">
        <v>147</v>
      </c>
      <c r="C76">
        <v>9.1980000000000004</v>
      </c>
      <c r="D76">
        <v>297.351</v>
      </c>
      <c r="E76">
        <v>30.36</v>
      </c>
      <c r="F76">
        <v>3682</v>
      </c>
      <c r="G76">
        <v>17.100000000000001</v>
      </c>
      <c r="I76" s="103">
        <f t="shared" si="8"/>
        <v>98.351004512945792</v>
      </c>
      <c r="J76" s="104">
        <f t="shared" si="1"/>
        <v>20.555359943205666</v>
      </c>
      <c r="K76" s="76">
        <f t="shared" si="9"/>
        <v>206.13774403887666</v>
      </c>
      <c r="L76" s="76">
        <f t="shared" si="2"/>
        <v>154.61645042744382</v>
      </c>
      <c r="M76" s="103">
        <f t="shared" si="10"/>
        <v>7.9842866268962256</v>
      </c>
      <c r="N76" s="103">
        <f t="shared" si="3"/>
        <v>249.50895709050704</v>
      </c>
    </row>
    <row r="77" spans="1:14">
      <c r="A77" s="102">
        <v>40387</v>
      </c>
      <c r="B77" t="s">
        <v>148</v>
      </c>
      <c r="C77">
        <v>9.3640000000000008</v>
      </c>
      <c r="D77">
        <v>297.87</v>
      </c>
      <c r="E77">
        <v>30.34</v>
      </c>
      <c r="F77">
        <v>3684</v>
      </c>
      <c r="G77">
        <v>17.100000000000001</v>
      </c>
      <c r="I77" s="103">
        <f t="shared" si="8"/>
        <v>98.522663239574086</v>
      </c>
      <c r="J77" s="104">
        <f t="shared" si="1"/>
        <v>20.59123661707098</v>
      </c>
      <c r="K77" s="76">
        <f t="shared" si="9"/>
        <v>206.49753032501553</v>
      </c>
      <c r="L77" s="76">
        <f t="shared" si="2"/>
        <v>154.88631308037347</v>
      </c>
      <c r="M77" s="103">
        <f t="shared" si="10"/>
        <v>7.9982221477604574</v>
      </c>
      <c r="N77" s="103">
        <f t="shared" si="3"/>
        <v>249.94444211751428</v>
      </c>
    </row>
    <row r="78" spans="1:14">
      <c r="A78" s="102">
        <v>40387</v>
      </c>
      <c r="B78" t="s">
        <v>149</v>
      </c>
      <c r="C78">
        <v>9.5310000000000006</v>
      </c>
      <c r="D78">
        <v>297.12700000000001</v>
      </c>
      <c r="E78">
        <v>30.28</v>
      </c>
      <c r="F78">
        <v>3684</v>
      </c>
      <c r="G78">
        <v>17.3</v>
      </c>
      <c r="I78" s="103">
        <f t="shared" si="8"/>
        <v>98.685736990751877</v>
      </c>
      <c r="J78" s="104">
        <f t="shared" si="1"/>
        <v>20.625319031067143</v>
      </c>
      <c r="K78" s="76">
        <f t="shared" si="9"/>
        <v>206.78786792826065</v>
      </c>
      <c r="L78" s="76">
        <f t="shared" si="2"/>
        <v>155.10408479340293</v>
      </c>
      <c r="M78" s="103">
        <f t="shared" si="10"/>
        <v>7.9807902082335476</v>
      </c>
      <c r="N78" s="103">
        <f t="shared" si="3"/>
        <v>249.39969400729836</v>
      </c>
    </row>
    <row r="79" spans="1:14">
      <c r="A79" s="102">
        <v>40387</v>
      </c>
      <c r="B79" t="s">
        <v>150</v>
      </c>
      <c r="C79">
        <v>9.6980000000000004</v>
      </c>
      <c r="D79">
        <v>296.351</v>
      </c>
      <c r="E79">
        <v>30.31</v>
      </c>
      <c r="F79">
        <v>3681</v>
      </c>
      <c r="G79">
        <v>17.3</v>
      </c>
      <c r="I79" s="103">
        <f t="shared" si="8"/>
        <v>98.427736194557625</v>
      </c>
      <c r="J79" s="104">
        <f t="shared" si="1"/>
        <v>20.571396864662542</v>
      </c>
      <c r="K79" s="76">
        <f t="shared" si="9"/>
        <v>206.24724842035948</v>
      </c>
      <c r="L79" s="76">
        <f t="shared" si="2"/>
        <v>154.69858569505368</v>
      </c>
      <c r="M79" s="103">
        <f t="shared" si="10"/>
        <v>7.9599254886624058</v>
      </c>
      <c r="N79" s="103">
        <f t="shared" si="3"/>
        <v>248.74767152070018</v>
      </c>
    </row>
    <row r="80" spans="1:14">
      <c r="A80" s="102">
        <v>40387</v>
      </c>
      <c r="B80" t="s">
        <v>151</v>
      </c>
      <c r="C80">
        <v>9.8659999999999997</v>
      </c>
      <c r="D80">
        <v>297.90699999999998</v>
      </c>
      <c r="E80">
        <v>30.25</v>
      </c>
      <c r="F80">
        <v>3686</v>
      </c>
      <c r="G80">
        <v>17.3</v>
      </c>
      <c r="I80" s="103">
        <f t="shared" si="8"/>
        <v>98.944506449072193</v>
      </c>
      <c r="J80" s="104">
        <f t="shared" si="1"/>
        <v>20.679401847856088</v>
      </c>
      <c r="K80" s="76">
        <f t="shared" si="9"/>
        <v>207.33009810460339</v>
      </c>
      <c r="L80" s="76">
        <f t="shared" si="2"/>
        <v>155.51079199577217</v>
      </c>
      <c r="M80" s="103">
        <f t="shared" si="10"/>
        <v>8.0017170900923329</v>
      </c>
      <c r="N80" s="103">
        <f t="shared" si="3"/>
        <v>250.0536590653854</v>
      </c>
    </row>
    <row r="81" spans="1:14">
      <c r="A81" s="102">
        <v>40387</v>
      </c>
      <c r="B81" t="s">
        <v>152</v>
      </c>
      <c r="C81">
        <v>10.032</v>
      </c>
      <c r="D81">
        <v>297.12700000000001</v>
      </c>
      <c r="E81">
        <v>30.28</v>
      </c>
      <c r="F81">
        <v>3691</v>
      </c>
      <c r="G81">
        <v>17.3</v>
      </c>
      <c r="I81" s="103">
        <f t="shared" si="8"/>
        <v>98.685736990751877</v>
      </c>
      <c r="J81" s="104">
        <f t="shared" si="1"/>
        <v>20.625319031067143</v>
      </c>
      <c r="K81" s="76">
        <f t="shared" si="9"/>
        <v>206.78786792826065</v>
      </c>
      <c r="L81" s="76">
        <f t="shared" si="2"/>
        <v>155.10408479340293</v>
      </c>
      <c r="M81" s="103">
        <f t="shared" si="10"/>
        <v>7.9807902082335476</v>
      </c>
      <c r="N81" s="103">
        <f t="shared" si="3"/>
        <v>249.39969400729836</v>
      </c>
    </row>
    <row r="82" spans="1:14">
      <c r="A82" s="102">
        <v>40387</v>
      </c>
      <c r="B82" t="s">
        <v>153</v>
      </c>
      <c r="C82">
        <v>10.199</v>
      </c>
      <c r="D82">
        <v>295.834</v>
      </c>
      <c r="E82">
        <v>30.33</v>
      </c>
      <c r="F82">
        <v>3683</v>
      </c>
      <c r="G82">
        <v>17.3</v>
      </c>
      <c r="I82" s="103">
        <f t="shared" si="8"/>
        <v>98.256161197079322</v>
      </c>
      <c r="J82" s="104">
        <f t="shared" si="1"/>
        <v>20.535537690189575</v>
      </c>
      <c r="K82" s="76">
        <f t="shared" si="9"/>
        <v>205.88772708525855</v>
      </c>
      <c r="L82" s="76">
        <f t="shared" si="2"/>
        <v>154.42892177229456</v>
      </c>
      <c r="M82" s="103">
        <f t="shared" si="10"/>
        <v>7.9460500888163166</v>
      </c>
      <c r="N82" s="103">
        <f t="shared" si="3"/>
        <v>248.3140652755099</v>
      </c>
    </row>
    <row r="83" spans="1:14">
      <c r="A83" s="102">
        <v>40387</v>
      </c>
      <c r="B83" t="s">
        <v>154</v>
      </c>
      <c r="C83">
        <v>10.366</v>
      </c>
      <c r="D83">
        <v>295.31799999999998</v>
      </c>
      <c r="E83">
        <v>30.35</v>
      </c>
      <c r="F83">
        <v>3689</v>
      </c>
      <c r="G83">
        <v>17.3</v>
      </c>
      <c r="I83" s="103">
        <f t="shared" si="8"/>
        <v>98.084925579410069</v>
      </c>
      <c r="J83" s="104">
        <f t="shared" si="1"/>
        <v>20.499749446096704</v>
      </c>
      <c r="K83" s="76">
        <f t="shared" si="9"/>
        <v>205.52891689271246</v>
      </c>
      <c r="L83" s="76">
        <f t="shared" si="2"/>
        <v>154.15979125179075</v>
      </c>
      <c r="M83" s="103">
        <f t="shared" si="10"/>
        <v>7.9322021348721341</v>
      </c>
      <c r="N83" s="103">
        <f t="shared" si="3"/>
        <v>247.88131671475418</v>
      </c>
    </row>
    <row r="84" spans="1:14">
      <c r="A84" s="102">
        <v>40387</v>
      </c>
      <c r="B84" t="s">
        <v>155</v>
      </c>
      <c r="C84">
        <v>10.532999999999999</v>
      </c>
      <c r="D84">
        <v>296.351</v>
      </c>
      <c r="E84">
        <v>30.31</v>
      </c>
      <c r="F84">
        <v>3690</v>
      </c>
      <c r="G84">
        <v>17.3</v>
      </c>
      <c r="I84" s="103">
        <f t="shared" si="8"/>
        <v>98.427736194557625</v>
      </c>
      <c r="J84" s="104">
        <f t="shared" si="1"/>
        <v>20.571396864662542</v>
      </c>
      <c r="K84" s="76">
        <f t="shared" si="9"/>
        <v>206.24724842035948</v>
      </c>
      <c r="L84" s="76">
        <f t="shared" si="2"/>
        <v>154.69858569505368</v>
      </c>
      <c r="M84" s="103">
        <f t="shared" si="10"/>
        <v>7.9599254886624058</v>
      </c>
      <c r="N84" s="103">
        <f t="shared" si="3"/>
        <v>248.74767152070018</v>
      </c>
    </row>
    <row r="85" spans="1:14">
      <c r="A85" s="102">
        <v>40387</v>
      </c>
      <c r="B85" t="s">
        <v>156</v>
      </c>
      <c r="C85">
        <v>10.7</v>
      </c>
      <c r="D85">
        <v>294.80399999999997</v>
      </c>
      <c r="E85">
        <v>30.37</v>
      </c>
      <c r="F85">
        <v>3685</v>
      </c>
      <c r="G85">
        <v>17.3</v>
      </c>
      <c r="I85" s="103">
        <f t="shared" si="8"/>
        <v>97.914028447322067</v>
      </c>
      <c r="J85" s="104">
        <f t="shared" ref="J85:J143" si="11">I85*20.9/100</f>
        <v>20.464031945490309</v>
      </c>
      <c r="K85" s="76">
        <f t="shared" si="9"/>
        <v>205.17081596894025</v>
      </c>
      <c r="L85" s="76">
        <f t="shared" ref="L85:L143" si="12">K85/1.33322</f>
        <v>153.89119272808708</v>
      </c>
      <c r="M85" s="103">
        <f t="shared" si="10"/>
        <v>7.9183815545129805</v>
      </c>
      <c r="N85" s="103">
        <f t="shared" ref="N85:N143" si="13">M85*31.25</f>
        <v>247.44942357853066</v>
      </c>
    </row>
    <row r="86" spans="1:14">
      <c r="A86" s="102">
        <v>40387</v>
      </c>
      <c r="B86" t="s">
        <v>157</v>
      </c>
      <c r="C86">
        <v>10.867000000000001</v>
      </c>
      <c r="D86">
        <v>296.351</v>
      </c>
      <c r="E86">
        <v>30.31</v>
      </c>
      <c r="F86">
        <v>3688</v>
      </c>
      <c r="G86">
        <v>17.3</v>
      </c>
      <c r="I86" s="103">
        <f t="shared" si="8"/>
        <v>98.427736194557625</v>
      </c>
      <c r="J86" s="104">
        <f t="shared" si="11"/>
        <v>20.571396864662542</v>
      </c>
      <c r="K86" s="76">
        <f t="shared" si="9"/>
        <v>206.24724842035948</v>
      </c>
      <c r="L86" s="76">
        <f t="shared" si="12"/>
        <v>154.69858569505368</v>
      </c>
      <c r="M86" s="103">
        <f t="shared" si="10"/>
        <v>7.9599254886624058</v>
      </c>
      <c r="N86" s="103">
        <f t="shared" si="13"/>
        <v>248.74767152070018</v>
      </c>
    </row>
    <row r="87" spans="1:14">
      <c r="A87" s="102">
        <v>40387</v>
      </c>
      <c r="B87" t="s">
        <v>158</v>
      </c>
      <c r="C87">
        <v>11.032999999999999</v>
      </c>
      <c r="D87">
        <v>296.09199999999998</v>
      </c>
      <c r="E87">
        <v>30.32</v>
      </c>
      <c r="F87">
        <v>3690</v>
      </c>
      <c r="G87">
        <v>17.3</v>
      </c>
      <c r="I87" s="103">
        <f t="shared" si="8"/>
        <v>98.341906217346633</v>
      </c>
      <c r="J87" s="104">
        <f t="shared" si="11"/>
        <v>20.553458399425445</v>
      </c>
      <c r="K87" s="76">
        <f t="shared" si="9"/>
        <v>206.06739874265526</v>
      </c>
      <c r="L87" s="76">
        <f t="shared" si="12"/>
        <v>154.56368697038391</v>
      </c>
      <c r="M87" s="103">
        <f t="shared" si="10"/>
        <v>7.952984353473207</v>
      </c>
      <c r="N87" s="103">
        <f t="shared" si="13"/>
        <v>248.53076104603772</v>
      </c>
    </row>
    <row r="88" spans="1:14">
      <c r="A88" s="102">
        <v>40387</v>
      </c>
      <c r="B88" t="s">
        <v>159</v>
      </c>
      <c r="C88">
        <v>11.2</v>
      </c>
      <c r="D88">
        <v>296.351</v>
      </c>
      <c r="E88">
        <v>30.31</v>
      </c>
      <c r="F88">
        <v>3686</v>
      </c>
      <c r="G88">
        <v>17.3</v>
      </c>
      <c r="I88" s="103">
        <f t="shared" si="8"/>
        <v>98.427736194557625</v>
      </c>
      <c r="J88" s="104">
        <f t="shared" si="11"/>
        <v>20.571396864662542</v>
      </c>
      <c r="K88" s="76">
        <f t="shared" si="9"/>
        <v>206.24724842035948</v>
      </c>
      <c r="L88" s="76">
        <f t="shared" si="12"/>
        <v>154.69858569505368</v>
      </c>
      <c r="M88" s="103">
        <f t="shared" si="10"/>
        <v>7.9599254886624058</v>
      </c>
      <c r="N88" s="103">
        <f t="shared" si="13"/>
        <v>248.74767152070018</v>
      </c>
    </row>
    <row r="89" spans="1:14">
      <c r="A89" s="102">
        <v>40387</v>
      </c>
      <c r="B89" t="s">
        <v>160</v>
      </c>
      <c r="C89">
        <v>11.367000000000001</v>
      </c>
      <c r="D89">
        <v>297.12700000000001</v>
      </c>
      <c r="E89">
        <v>30.28</v>
      </c>
      <c r="F89">
        <v>3689</v>
      </c>
      <c r="G89">
        <v>17.3</v>
      </c>
      <c r="I89" s="103">
        <f t="shared" si="8"/>
        <v>98.685736990751877</v>
      </c>
      <c r="J89" s="104">
        <f t="shared" si="11"/>
        <v>20.625319031067143</v>
      </c>
      <c r="K89" s="76">
        <f t="shared" si="9"/>
        <v>206.78786792826065</v>
      </c>
      <c r="L89" s="76">
        <f t="shared" si="12"/>
        <v>155.10408479340293</v>
      </c>
      <c r="M89" s="103">
        <f t="shared" si="10"/>
        <v>7.9807902082335476</v>
      </c>
      <c r="N89" s="103">
        <f t="shared" si="13"/>
        <v>249.39969400729836</v>
      </c>
    </row>
    <row r="90" spans="1:14">
      <c r="A90" s="102">
        <v>40387</v>
      </c>
      <c r="B90" t="s">
        <v>161</v>
      </c>
      <c r="C90">
        <v>11.534000000000001</v>
      </c>
      <c r="D90">
        <v>296.60899999999998</v>
      </c>
      <c r="E90">
        <v>30.3</v>
      </c>
      <c r="F90">
        <v>3687</v>
      </c>
      <c r="G90">
        <v>17.3</v>
      </c>
      <c r="I90" s="103">
        <f t="shared" si="8"/>
        <v>98.513651240916616</v>
      </c>
      <c r="J90" s="104">
        <f t="shared" si="11"/>
        <v>20.589353109351574</v>
      </c>
      <c r="K90" s="76">
        <f t="shared" si="9"/>
        <v>206.42727635348623</v>
      </c>
      <c r="L90" s="76">
        <f t="shared" si="12"/>
        <v>154.83361812265508</v>
      </c>
      <c r="M90" s="103">
        <f t="shared" si="10"/>
        <v>7.9668735034579576</v>
      </c>
      <c r="N90" s="103">
        <f t="shared" si="13"/>
        <v>248.96479698306118</v>
      </c>
    </row>
    <row r="91" spans="1:14">
      <c r="A91" s="102">
        <v>40387</v>
      </c>
      <c r="B91" t="s">
        <v>162</v>
      </c>
      <c r="C91">
        <v>11.701000000000001</v>
      </c>
      <c r="D91">
        <v>296.09199999999998</v>
      </c>
      <c r="E91">
        <v>30.32</v>
      </c>
      <c r="F91">
        <v>3689</v>
      </c>
      <c r="G91">
        <v>17.3</v>
      </c>
      <c r="I91" s="103">
        <f t="shared" si="8"/>
        <v>98.341906217346633</v>
      </c>
      <c r="J91" s="104">
        <f t="shared" si="11"/>
        <v>20.553458399425445</v>
      </c>
      <c r="K91" s="76">
        <f t="shared" si="9"/>
        <v>206.06739874265526</v>
      </c>
      <c r="L91" s="76">
        <f t="shared" si="12"/>
        <v>154.56368697038391</v>
      </c>
      <c r="M91" s="103">
        <f t="shared" si="10"/>
        <v>7.952984353473207</v>
      </c>
      <c r="N91" s="103">
        <f t="shared" si="13"/>
        <v>248.53076104603772</v>
      </c>
    </row>
    <row r="92" spans="1:14">
      <c r="A92" s="102">
        <v>40387</v>
      </c>
      <c r="B92" t="s">
        <v>163</v>
      </c>
      <c r="C92">
        <v>11.868</v>
      </c>
      <c r="D92">
        <v>298.911</v>
      </c>
      <c r="E92">
        <v>30.3</v>
      </c>
      <c r="F92">
        <v>3691</v>
      </c>
      <c r="G92">
        <v>17.100000000000001</v>
      </c>
      <c r="I92" s="103">
        <f t="shared" si="8"/>
        <v>98.8670019263554</v>
      </c>
      <c r="J92" s="104">
        <f t="shared" si="11"/>
        <v>20.663203402608278</v>
      </c>
      <c r="K92" s="76">
        <f t="shared" si="9"/>
        <v>207.2192433408604</v>
      </c>
      <c r="L92" s="76">
        <f t="shared" si="12"/>
        <v>155.42764385537299</v>
      </c>
      <c r="M92" s="103">
        <f t="shared" si="10"/>
        <v>8.0261760948055958</v>
      </c>
      <c r="N92" s="103">
        <f t="shared" si="13"/>
        <v>250.81800296267488</v>
      </c>
    </row>
    <row r="93" spans="1:14">
      <c r="A93" s="102">
        <v>40387</v>
      </c>
      <c r="B93" t="s">
        <v>164</v>
      </c>
      <c r="C93">
        <v>12.035</v>
      </c>
      <c r="D93">
        <v>296.57499999999999</v>
      </c>
      <c r="E93">
        <v>30.39</v>
      </c>
      <c r="F93">
        <v>3691</v>
      </c>
      <c r="G93">
        <v>17.100000000000001</v>
      </c>
      <c r="I93" s="103">
        <f t="shared" si="8"/>
        <v>98.09415217357575</v>
      </c>
      <c r="J93" s="104">
        <f t="shared" si="11"/>
        <v>20.501677804277328</v>
      </c>
      <c r="K93" s="76">
        <f t="shared" si="9"/>
        <v>205.59939710433284</v>
      </c>
      <c r="L93" s="76">
        <f t="shared" si="12"/>
        <v>154.21265590400145</v>
      </c>
      <c r="M93" s="103">
        <f t="shared" si="10"/>
        <v>7.9634349568144085</v>
      </c>
      <c r="N93" s="103">
        <f t="shared" si="13"/>
        <v>248.85734240045028</v>
      </c>
    </row>
    <row r="94" spans="1:14">
      <c r="A94" s="102">
        <v>40387</v>
      </c>
      <c r="B94" t="s">
        <v>165</v>
      </c>
      <c r="C94">
        <v>12.202</v>
      </c>
      <c r="D94">
        <v>296.83300000000003</v>
      </c>
      <c r="E94">
        <v>30.38</v>
      </c>
      <c r="F94">
        <v>3686</v>
      </c>
      <c r="G94">
        <v>17.100000000000001</v>
      </c>
      <c r="I94" s="103">
        <f t="shared" si="8"/>
        <v>98.17968500219142</v>
      </c>
      <c r="J94" s="104">
        <f t="shared" si="11"/>
        <v>20.519554165458008</v>
      </c>
      <c r="K94" s="76">
        <f t="shared" si="9"/>
        <v>205.77866872864834</v>
      </c>
      <c r="L94" s="76">
        <f t="shared" si="12"/>
        <v>154.34712105177564</v>
      </c>
      <c r="M94" s="103">
        <f t="shared" si="10"/>
        <v>7.970378644101169</v>
      </c>
      <c r="N94" s="103">
        <f t="shared" si="13"/>
        <v>249.07433262816153</v>
      </c>
    </row>
    <row r="95" spans="1:14">
      <c r="A95" s="102">
        <v>40387</v>
      </c>
      <c r="B95" t="s">
        <v>166</v>
      </c>
      <c r="C95">
        <v>12.369</v>
      </c>
      <c r="D95">
        <v>296.05799999999999</v>
      </c>
      <c r="E95">
        <v>30.41</v>
      </c>
      <c r="F95">
        <v>3691</v>
      </c>
      <c r="G95">
        <v>17.100000000000001</v>
      </c>
      <c r="I95" s="103">
        <f t="shared" si="8"/>
        <v>97.923339812969047</v>
      </c>
      <c r="J95" s="104">
        <f t="shared" si="11"/>
        <v>20.46597802091053</v>
      </c>
      <c r="K95" s="76">
        <f t="shared" si="9"/>
        <v>205.24138475007379</v>
      </c>
      <c r="L95" s="76">
        <f t="shared" si="12"/>
        <v>153.94412381307944</v>
      </c>
      <c r="M95" s="103">
        <f t="shared" si="10"/>
        <v>7.949568145252548</v>
      </c>
      <c r="N95" s="103">
        <f t="shared" si="13"/>
        <v>248.42400453914212</v>
      </c>
    </row>
    <row r="96" spans="1:14">
      <c r="A96" s="102">
        <v>40387</v>
      </c>
      <c r="B96" t="s">
        <v>167</v>
      </c>
      <c r="C96">
        <v>12.536</v>
      </c>
      <c r="D96">
        <v>297.726</v>
      </c>
      <c r="E96">
        <v>30.39</v>
      </c>
      <c r="F96">
        <v>3694</v>
      </c>
      <c r="G96">
        <v>17</v>
      </c>
      <c r="I96" s="103">
        <f t="shared" si="8"/>
        <v>98.270153842089968</v>
      </c>
      <c r="J96" s="104">
        <f t="shared" si="11"/>
        <v>20.538462152996804</v>
      </c>
      <c r="K96" s="76">
        <f t="shared" si="9"/>
        <v>205.99369260604522</v>
      </c>
      <c r="L96" s="76">
        <f t="shared" si="12"/>
        <v>154.50840266876074</v>
      </c>
      <c r="M96" s="103">
        <f t="shared" si="10"/>
        <v>7.9930670683591716</v>
      </c>
      <c r="N96" s="103">
        <f t="shared" si="13"/>
        <v>249.78334588622411</v>
      </c>
    </row>
    <row r="97" spans="1:14">
      <c r="A97" s="102">
        <v>40387</v>
      </c>
      <c r="B97" t="s">
        <v>168</v>
      </c>
      <c r="C97">
        <v>12.702</v>
      </c>
      <c r="D97">
        <v>299.02600000000001</v>
      </c>
      <c r="E97">
        <v>30.34</v>
      </c>
      <c r="F97">
        <v>3690</v>
      </c>
      <c r="G97">
        <v>17</v>
      </c>
      <c r="I97" s="103">
        <f t="shared" si="8"/>
        <v>98.69940715370609</v>
      </c>
      <c r="J97" s="104">
        <f t="shared" si="11"/>
        <v>20.628176095124573</v>
      </c>
      <c r="K97" s="76">
        <f t="shared" si="9"/>
        <v>206.89349250729771</v>
      </c>
      <c r="L97" s="76">
        <f t="shared" si="12"/>
        <v>155.18330996182002</v>
      </c>
      <c r="M97" s="103">
        <f t="shared" si="10"/>
        <v>8.0279815400977217</v>
      </c>
      <c r="N97" s="103">
        <f t="shared" si="13"/>
        <v>250.87442312805379</v>
      </c>
    </row>
    <row r="98" spans="1:14">
      <c r="A98" s="102">
        <v>40387</v>
      </c>
      <c r="B98" t="s">
        <v>169</v>
      </c>
      <c r="C98">
        <v>12.869</v>
      </c>
      <c r="D98">
        <v>298.245</v>
      </c>
      <c r="E98">
        <v>30.37</v>
      </c>
      <c r="F98">
        <v>3689</v>
      </c>
      <c r="G98">
        <v>17</v>
      </c>
      <c r="I98" s="103">
        <f t="shared" si="8"/>
        <v>98.441600535834226</v>
      </c>
      <c r="J98" s="104">
        <f t="shared" si="11"/>
        <v>20.574294511989351</v>
      </c>
      <c r="K98" s="76">
        <f t="shared" si="9"/>
        <v>206.35307880977732</v>
      </c>
      <c r="L98" s="76">
        <f t="shared" si="12"/>
        <v>154.77796523437789</v>
      </c>
      <c r="M98" s="103">
        <f t="shared" si="10"/>
        <v>8.007012145965831</v>
      </c>
      <c r="N98" s="103">
        <f t="shared" si="13"/>
        <v>250.21912956143223</v>
      </c>
    </row>
    <row r="99" spans="1:14">
      <c r="A99" s="102">
        <v>40387</v>
      </c>
      <c r="B99" t="s">
        <v>170</v>
      </c>
      <c r="C99">
        <v>13.036</v>
      </c>
      <c r="D99">
        <v>300.59500000000003</v>
      </c>
      <c r="E99">
        <v>30.28</v>
      </c>
      <c r="F99">
        <v>3692</v>
      </c>
      <c r="G99">
        <v>17</v>
      </c>
      <c r="I99" s="103">
        <f t="shared" si="8"/>
        <v>99.217323179650393</v>
      </c>
      <c r="J99" s="104">
        <f t="shared" si="11"/>
        <v>20.736420544546931</v>
      </c>
      <c r="K99" s="76">
        <f t="shared" si="9"/>
        <v>207.97914700637941</v>
      </c>
      <c r="L99" s="76">
        <f t="shared" si="12"/>
        <v>155.997620052489</v>
      </c>
      <c r="M99" s="103">
        <f t="shared" si="10"/>
        <v>8.0701076319913305</v>
      </c>
      <c r="N99" s="103">
        <f t="shared" si="13"/>
        <v>252.19086349972909</v>
      </c>
    </row>
    <row r="100" spans="1:14">
      <c r="A100" s="102">
        <v>40387</v>
      </c>
      <c r="B100" t="s">
        <v>171</v>
      </c>
      <c r="C100">
        <v>13.202999999999999</v>
      </c>
      <c r="D100">
        <v>299.14299999999997</v>
      </c>
      <c r="E100">
        <v>30.38</v>
      </c>
      <c r="F100">
        <v>3695</v>
      </c>
      <c r="G100">
        <v>16.899999999999999</v>
      </c>
      <c r="I100" s="103">
        <f t="shared" si="8"/>
        <v>98.532427063534669</v>
      </c>
      <c r="J100" s="104">
        <f t="shared" si="11"/>
        <v>20.593277256278743</v>
      </c>
      <c r="K100" s="76">
        <f t="shared" si="9"/>
        <v>206.56880249304402</v>
      </c>
      <c r="L100" s="76">
        <f t="shared" si="12"/>
        <v>154.93977175038179</v>
      </c>
      <c r="M100" s="103">
        <f t="shared" si="10"/>
        <v>8.0298344152248387</v>
      </c>
      <c r="N100" s="103">
        <f t="shared" si="13"/>
        <v>250.9323254757762</v>
      </c>
    </row>
    <row r="101" spans="1:14">
      <c r="A101" s="102">
        <v>40387</v>
      </c>
      <c r="B101" t="s">
        <v>172</v>
      </c>
      <c r="C101">
        <v>13.37</v>
      </c>
      <c r="D101">
        <v>302.291</v>
      </c>
      <c r="E101">
        <v>30.26</v>
      </c>
      <c r="F101">
        <v>3689</v>
      </c>
      <c r="G101">
        <v>16.899999999999999</v>
      </c>
      <c r="I101" s="103">
        <f t="shared" si="8"/>
        <v>99.569033567748775</v>
      </c>
      <c r="J101" s="104">
        <f t="shared" si="11"/>
        <v>20.809928015659494</v>
      </c>
      <c r="K101" s="76">
        <f t="shared" si="9"/>
        <v>208.74200141459229</v>
      </c>
      <c r="L101" s="76">
        <f t="shared" si="12"/>
        <v>156.56980949475127</v>
      </c>
      <c r="M101" s="103">
        <f t="shared" si="10"/>
        <v>8.1143119707935991</v>
      </c>
      <c r="N101" s="103">
        <f t="shared" si="13"/>
        <v>253.57224908729998</v>
      </c>
    </row>
    <row r="102" spans="1:14">
      <c r="A102" s="102">
        <v>40387</v>
      </c>
      <c r="B102" t="s">
        <v>173</v>
      </c>
      <c r="C102">
        <v>13.537000000000001</v>
      </c>
      <c r="D102">
        <v>299.404</v>
      </c>
      <c r="E102">
        <v>30.37</v>
      </c>
      <c r="F102">
        <v>3691</v>
      </c>
      <c r="G102">
        <v>16.899999999999999</v>
      </c>
      <c r="I102" s="103">
        <f t="shared" si="8"/>
        <v>98.618341446384377</v>
      </c>
      <c r="J102" s="104">
        <f t="shared" si="11"/>
        <v>20.611233362294332</v>
      </c>
      <c r="K102" s="76">
        <f t="shared" si="9"/>
        <v>206.74891813325601</v>
      </c>
      <c r="L102" s="76">
        <f t="shared" si="12"/>
        <v>155.07486996388894</v>
      </c>
      <c r="M102" s="103">
        <f t="shared" si="10"/>
        <v>8.0368359505440132</v>
      </c>
      <c r="N102" s="103">
        <f t="shared" si="13"/>
        <v>251.15112345450041</v>
      </c>
    </row>
    <row r="103" spans="1:14">
      <c r="A103" s="102">
        <v>40387</v>
      </c>
      <c r="B103" t="s">
        <v>174</v>
      </c>
      <c r="C103">
        <v>13.704000000000001</v>
      </c>
      <c r="D103">
        <v>299.92700000000002</v>
      </c>
      <c r="E103">
        <v>30.35</v>
      </c>
      <c r="F103">
        <v>3697</v>
      </c>
      <c r="G103">
        <v>16.899999999999999</v>
      </c>
      <c r="I103" s="103">
        <f t="shared" si="8"/>
        <v>98.790425286286919</v>
      </c>
      <c r="J103" s="104">
        <f t="shared" si="11"/>
        <v>20.647198884833966</v>
      </c>
      <c r="K103" s="76">
        <f t="shared" si="9"/>
        <v>207.10968416527663</v>
      </c>
      <c r="L103" s="76">
        <f t="shared" si="12"/>
        <v>155.345467488694</v>
      </c>
      <c r="M103" s="103">
        <f t="shared" si="10"/>
        <v>8.0508598082843967</v>
      </c>
      <c r="N103" s="103">
        <f t="shared" si="13"/>
        <v>251.58936900888739</v>
      </c>
    </row>
    <row r="104" spans="1:14">
      <c r="A104" s="102">
        <v>40387</v>
      </c>
      <c r="B104" t="s">
        <v>175</v>
      </c>
      <c r="C104">
        <v>13.871</v>
      </c>
      <c r="D104">
        <v>299.81</v>
      </c>
      <c r="E104">
        <v>30.31</v>
      </c>
      <c r="F104">
        <v>3695</v>
      </c>
      <c r="G104">
        <v>17</v>
      </c>
      <c r="I104" s="103">
        <f t="shared" si="8"/>
        <v>98.957980355046217</v>
      </c>
      <c r="J104" s="104">
        <f t="shared" si="11"/>
        <v>20.682217894204658</v>
      </c>
      <c r="K104" s="76">
        <f t="shared" si="9"/>
        <v>207.43551311549385</v>
      </c>
      <c r="L104" s="76">
        <f t="shared" si="12"/>
        <v>155.58985997471822</v>
      </c>
      <c r="M104" s="103">
        <f t="shared" si="10"/>
        <v>8.0490132863562369</v>
      </c>
      <c r="N104" s="103">
        <f t="shared" si="13"/>
        <v>251.5316651986324</v>
      </c>
    </row>
    <row r="105" spans="1:14">
      <c r="A105" s="102">
        <v>40387</v>
      </c>
      <c r="B105" t="s">
        <v>176</v>
      </c>
      <c r="C105">
        <v>14.038</v>
      </c>
      <c r="D105">
        <v>300.07100000000003</v>
      </c>
      <c r="E105">
        <v>30.3</v>
      </c>
      <c r="F105">
        <v>3695</v>
      </c>
      <c r="G105">
        <v>17</v>
      </c>
      <c r="I105" s="103">
        <f t="shared" si="8"/>
        <v>99.044342299038277</v>
      </c>
      <c r="J105" s="104">
        <f t="shared" si="11"/>
        <v>20.700267540498999</v>
      </c>
      <c r="K105" s="76">
        <f t="shared" si="9"/>
        <v>207.61654484331783</v>
      </c>
      <c r="L105" s="76">
        <f t="shared" si="12"/>
        <v>155.72564531233991</v>
      </c>
      <c r="M105" s="103">
        <f t="shared" si="10"/>
        <v>8.056037767172576</v>
      </c>
      <c r="N105" s="103">
        <f t="shared" si="13"/>
        <v>251.75118022414301</v>
      </c>
    </row>
    <row r="106" spans="1:14">
      <c r="A106" s="102">
        <v>40387</v>
      </c>
      <c r="B106" t="s">
        <v>177</v>
      </c>
      <c r="C106">
        <v>14.205</v>
      </c>
      <c r="D106">
        <v>299.28699999999998</v>
      </c>
      <c r="E106">
        <v>30.33</v>
      </c>
      <c r="F106">
        <v>3696</v>
      </c>
      <c r="G106">
        <v>17</v>
      </c>
      <c r="I106" s="103">
        <f t="shared" si="8"/>
        <v>98.78551289505053</v>
      </c>
      <c r="J106" s="104">
        <f t="shared" si="11"/>
        <v>20.64617219506556</v>
      </c>
      <c r="K106" s="76">
        <f t="shared" si="9"/>
        <v>207.07398718366326</v>
      </c>
      <c r="L106" s="76">
        <f t="shared" si="12"/>
        <v>155.31869247660796</v>
      </c>
      <c r="M106" s="103">
        <f t="shared" si="10"/>
        <v>8.0349851819831617</v>
      </c>
      <c r="N106" s="103">
        <f t="shared" si="13"/>
        <v>251.09328693697381</v>
      </c>
    </row>
    <row r="107" spans="1:14">
      <c r="A107" s="102">
        <v>40387</v>
      </c>
      <c r="B107" t="s">
        <v>178</v>
      </c>
      <c r="C107">
        <v>14.371</v>
      </c>
      <c r="D107">
        <v>298.245</v>
      </c>
      <c r="E107">
        <v>30.37</v>
      </c>
      <c r="F107">
        <v>3699</v>
      </c>
      <c r="G107">
        <v>17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98.441600535834226</v>
      </c>
      <c r="J107" s="104">
        <f t="shared" si="11"/>
        <v>20.574294511989351</v>
      </c>
      <c r="K107" s="76">
        <f>($B$9-EXP(52.57-6690.9/(273.15+G107)-4.681*LN(273.15+G107)))*I107/100*0.2095</f>
        <v>206.35307880977732</v>
      </c>
      <c r="L107" s="76">
        <f t="shared" si="12"/>
        <v>154.77796523437789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8.007012145965831</v>
      </c>
      <c r="N107" s="103">
        <f t="shared" si="13"/>
        <v>250.21912956143223</v>
      </c>
    </row>
    <row r="108" spans="1:14">
      <c r="A108" s="102">
        <v>40387</v>
      </c>
      <c r="B108" t="s">
        <v>179</v>
      </c>
      <c r="C108">
        <v>14.538</v>
      </c>
      <c r="D108">
        <v>299.81</v>
      </c>
      <c r="E108">
        <v>30.31</v>
      </c>
      <c r="F108">
        <v>3697</v>
      </c>
      <c r="G108">
        <v>17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98.957980355046217</v>
      </c>
      <c r="J108" s="104">
        <f t="shared" si="11"/>
        <v>20.682217894204658</v>
      </c>
      <c r="K108" s="76">
        <f>($B$9-EXP(52.57-6690.9/(273.15+G108)-4.681*LN(273.15+G108)))*I108/100*0.2095</f>
        <v>207.43551311549385</v>
      </c>
      <c r="L108" s="76">
        <f t="shared" si="12"/>
        <v>155.58985997471822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8.0490132863562369</v>
      </c>
      <c r="N108" s="103">
        <f t="shared" si="13"/>
        <v>251.5316651986324</v>
      </c>
    </row>
    <row r="109" spans="1:14">
      <c r="A109" s="102">
        <v>40387</v>
      </c>
      <c r="B109" t="s">
        <v>180</v>
      </c>
      <c r="C109">
        <v>14.705</v>
      </c>
      <c r="D109">
        <v>297.46600000000001</v>
      </c>
      <c r="E109">
        <v>30.4</v>
      </c>
      <c r="F109">
        <v>3701</v>
      </c>
      <c r="G109">
        <v>17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98.184557475472644</v>
      </c>
      <c r="J109" s="104">
        <f t="shared" si="11"/>
        <v>20.520572512373782</v>
      </c>
      <c r="K109" s="76">
        <f>($B$9-EXP(52.57-6690.9/(273.15+G109)-4.681*LN(273.15+G109)))*I109/100*0.2095</f>
        <v>205.81426567992588</v>
      </c>
      <c r="L109" s="76">
        <f t="shared" si="12"/>
        <v>154.37382103473234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7.9861048578361302</v>
      </c>
      <c r="N109" s="103">
        <f t="shared" si="13"/>
        <v>249.56577680737908</v>
      </c>
    </row>
    <row r="110" spans="1:14">
      <c r="A110" s="102">
        <v>40387</v>
      </c>
      <c r="B110" t="s">
        <v>181</v>
      </c>
      <c r="C110">
        <v>14.872</v>
      </c>
      <c r="D110">
        <v>299.548</v>
      </c>
      <c r="E110">
        <v>30.32</v>
      </c>
      <c r="F110">
        <v>3700</v>
      </c>
      <c r="G110">
        <v>17</v>
      </c>
      <c r="I110" s="103">
        <f t="shared" ref="I110:I143" si="14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98.871703924635611</v>
      </c>
      <c r="J110" s="104">
        <f t="shared" si="11"/>
        <v>20.664186120248843</v>
      </c>
      <c r="K110" s="76">
        <f t="shared" ref="K110:K143" si="15">($B$9-EXP(52.57-6690.9/(273.15+G110)-4.681*LN(273.15+G110)))*I110/100*0.2095</f>
        <v>207.25466064106192</v>
      </c>
      <c r="L110" s="76">
        <f t="shared" si="12"/>
        <v>155.45420908856894</v>
      </c>
      <c r="M110" s="103">
        <f t="shared" ref="M110:M143" si="16"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8.0419957610168691</v>
      </c>
      <c r="N110" s="103">
        <f t="shared" si="13"/>
        <v>251.31236753177717</v>
      </c>
    </row>
    <row r="111" spans="1:14">
      <c r="A111" s="102">
        <v>40387</v>
      </c>
      <c r="B111" t="s">
        <v>182</v>
      </c>
      <c r="C111">
        <v>15.039</v>
      </c>
      <c r="D111">
        <v>295.916</v>
      </c>
      <c r="E111">
        <v>30.46</v>
      </c>
      <c r="F111">
        <v>3692</v>
      </c>
      <c r="G111">
        <v>17</v>
      </c>
      <c r="I111" s="103">
        <f t="shared" si="14"/>
        <v>97.672749992233463</v>
      </c>
      <c r="J111" s="104">
        <f t="shared" si="11"/>
        <v>20.413604748376791</v>
      </c>
      <c r="K111" s="76">
        <f t="shared" si="15"/>
        <v>204.74141589538945</v>
      </c>
      <c r="L111" s="76">
        <f t="shared" si="12"/>
        <v>153.56911529634226</v>
      </c>
      <c r="M111" s="103">
        <f t="shared" si="16"/>
        <v>7.9444756206804374</v>
      </c>
      <c r="N111" s="103">
        <f t="shared" si="13"/>
        <v>248.26486314626368</v>
      </c>
    </row>
    <row r="112" spans="1:14">
      <c r="A112" s="102">
        <v>40387</v>
      </c>
      <c r="B112" t="s">
        <v>183</v>
      </c>
      <c r="C112">
        <v>15.206</v>
      </c>
      <c r="D112">
        <v>300.858</v>
      </c>
      <c r="E112">
        <v>30.27</v>
      </c>
      <c r="F112">
        <v>3698</v>
      </c>
      <c r="G112">
        <v>17</v>
      </c>
      <c r="I112" s="103">
        <f t="shared" si="14"/>
        <v>99.303942342642301</v>
      </c>
      <c r="J112" s="104">
        <f t="shared" si="11"/>
        <v>20.754523949612238</v>
      </c>
      <c r="K112" s="76">
        <f t="shared" si="15"/>
        <v>208.1607179161372</v>
      </c>
      <c r="L112" s="76">
        <f t="shared" si="12"/>
        <v>156.13380981093681</v>
      </c>
      <c r="M112" s="103">
        <f t="shared" si="16"/>
        <v>8.0771530344063098</v>
      </c>
      <c r="N112" s="103">
        <f t="shared" si="13"/>
        <v>252.41103232519717</v>
      </c>
    </row>
    <row r="113" spans="1:14">
      <c r="A113" s="102">
        <v>40387</v>
      </c>
      <c r="B113" t="s">
        <v>184</v>
      </c>
      <c r="C113">
        <v>15.372999999999999</v>
      </c>
      <c r="D113">
        <v>297.46600000000001</v>
      </c>
      <c r="E113">
        <v>30.4</v>
      </c>
      <c r="F113">
        <v>3698</v>
      </c>
      <c r="G113">
        <v>17</v>
      </c>
      <c r="I113" s="103">
        <f t="shared" si="14"/>
        <v>98.184557475472644</v>
      </c>
      <c r="J113" s="104">
        <f t="shared" si="11"/>
        <v>20.520572512373782</v>
      </c>
      <c r="K113" s="76">
        <f t="shared" si="15"/>
        <v>205.81426567992588</v>
      </c>
      <c r="L113" s="76">
        <f t="shared" si="12"/>
        <v>154.37382103473234</v>
      </c>
      <c r="M113" s="103">
        <f t="shared" si="16"/>
        <v>7.9861048578361302</v>
      </c>
      <c r="N113" s="103">
        <f t="shared" si="13"/>
        <v>249.56577680737908</v>
      </c>
    </row>
    <row r="114" spans="1:14">
      <c r="A114" s="102">
        <v>40387</v>
      </c>
      <c r="B114" t="s">
        <v>185</v>
      </c>
      <c r="C114">
        <v>15.54</v>
      </c>
      <c r="D114">
        <v>296.05799999999999</v>
      </c>
      <c r="E114">
        <v>30.41</v>
      </c>
      <c r="F114">
        <v>3705</v>
      </c>
      <c r="G114">
        <v>17.100000000000001</v>
      </c>
      <c r="I114" s="103">
        <f t="shared" si="14"/>
        <v>97.923339812969047</v>
      </c>
      <c r="J114" s="104">
        <f t="shared" si="11"/>
        <v>20.46597802091053</v>
      </c>
      <c r="K114" s="76">
        <f t="shared" si="15"/>
        <v>205.24138475007379</v>
      </c>
      <c r="L114" s="76">
        <f t="shared" si="12"/>
        <v>153.94412381307944</v>
      </c>
      <c r="M114" s="103">
        <f t="shared" si="16"/>
        <v>7.949568145252548</v>
      </c>
      <c r="N114" s="103">
        <f t="shared" si="13"/>
        <v>248.42400453914212</v>
      </c>
    </row>
    <row r="115" spans="1:14">
      <c r="A115" s="102">
        <v>40387</v>
      </c>
      <c r="B115" t="s">
        <v>186</v>
      </c>
      <c r="C115">
        <v>15.707000000000001</v>
      </c>
      <c r="D115">
        <v>297.09199999999998</v>
      </c>
      <c r="E115">
        <v>30.37</v>
      </c>
      <c r="F115">
        <v>3698</v>
      </c>
      <c r="G115">
        <v>17.100000000000001</v>
      </c>
      <c r="I115" s="103">
        <f t="shared" si="14"/>
        <v>98.265302411465058</v>
      </c>
      <c r="J115" s="104">
        <f t="shared" si="11"/>
        <v>20.537448203996195</v>
      </c>
      <c r="K115" s="76">
        <f t="shared" si="15"/>
        <v>205.95811762889622</v>
      </c>
      <c r="L115" s="76">
        <f t="shared" si="12"/>
        <v>154.48171916780143</v>
      </c>
      <c r="M115" s="103">
        <f t="shared" si="16"/>
        <v>7.9773291977765322</v>
      </c>
      <c r="N115" s="103">
        <f t="shared" si="13"/>
        <v>249.29153743051663</v>
      </c>
    </row>
    <row r="116" spans="1:14">
      <c r="A116" s="102">
        <v>40387</v>
      </c>
      <c r="B116" t="s">
        <v>187</v>
      </c>
      <c r="C116">
        <v>15.874000000000001</v>
      </c>
      <c r="D116">
        <v>297.351</v>
      </c>
      <c r="E116">
        <v>30.36</v>
      </c>
      <c r="F116">
        <v>3705</v>
      </c>
      <c r="G116">
        <v>17.100000000000001</v>
      </c>
      <c r="I116" s="103">
        <f t="shared" si="14"/>
        <v>98.351004512945792</v>
      </c>
      <c r="J116" s="104">
        <f t="shared" si="11"/>
        <v>20.555359943205666</v>
      </c>
      <c r="K116" s="76">
        <f t="shared" si="15"/>
        <v>206.13774403887666</v>
      </c>
      <c r="L116" s="76">
        <f t="shared" si="12"/>
        <v>154.61645042744382</v>
      </c>
      <c r="M116" s="103">
        <f t="shared" si="16"/>
        <v>7.9842866268962256</v>
      </c>
      <c r="N116" s="103">
        <f t="shared" si="13"/>
        <v>249.50895709050704</v>
      </c>
    </row>
    <row r="117" spans="1:14">
      <c r="A117" s="102">
        <v>40387</v>
      </c>
      <c r="B117" t="s">
        <v>188</v>
      </c>
      <c r="C117">
        <v>16.041</v>
      </c>
      <c r="D117">
        <v>297.61099999999999</v>
      </c>
      <c r="E117">
        <v>30.35</v>
      </c>
      <c r="F117">
        <v>3705</v>
      </c>
      <c r="G117">
        <v>17.100000000000001</v>
      </c>
      <c r="I117" s="103">
        <f t="shared" si="14"/>
        <v>98.436791418352513</v>
      </c>
      <c r="J117" s="104">
        <f t="shared" si="11"/>
        <v>20.573289406435673</v>
      </c>
      <c r="K117" s="76">
        <f t="shared" si="15"/>
        <v>206.31754819274565</v>
      </c>
      <c r="L117" s="76">
        <f t="shared" si="12"/>
        <v>154.75131500633478</v>
      </c>
      <c r="M117" s="103">
        <f t="shared" si="16"/>
        <v>7.9912509405297625</v>
      </c>
      <c r="N117" s="103">
        <f t="shared" si="13"/>
        <v>249.72659189155507</v>
      </c>
    </row>
    <row r="118" spans="1:14">
      <c r="A118" s="102">
        <v>40387</v>
      </c>
      <c r="B118" t="s">
        <v>189</v>
      </c>
      <c r="C118">
        <v>16.207999999999998</v>
      </c>
      <c r="D118">
        <v>296.83300000000003</v>
      </c>
      <c r="E118">
        <v>30.38</v>
      </c>
      <c r="F118">
        <v>3698</v>
      </c>
      <c r="G118">
        <v>17.100000000000001</v>
      </c>
      <c r="I118" s="103">
        <f t="shared" si="14"/>
        <v>98.17968500219142</v>
      </c>
      <c r="J118" s="104">
        <f t="shared" si="11"/>
        <v>20.519554165458008</v>
      </c>
      <c r="K118" s="76">
        <f t="shared" si="15"/>
        <v>205.77866872864834</v>
      </c>
      <c r="L118" s="76">
        <f t="shared" si="12"/>
        <v>154.34712105177564</v>
      </c>
      <c r="M118" s="103">
        <f t="shared" si="16"/>
        <v>7.970378644101169</v>
      </c>
      <c r="N118" s="103">
        <f t="shared" si="13"/>
        <v>249.07433262816153</v>
      </c>
    </row>
    <row r="119" spans="1:14">
      <c r="A119" s="102">
        <v>40387</v>
      </c>
      <c r="B119" t="s">
        <v>190</v>
      </c>
      <c r="C119">
        <v>16.375</v>
      </c>
      <c r="D119">
        <v>297.87</v>
      </c>
      <c r="E119">
        <v>30.34</v>
      </c>
      <c r="F119">
        <v>3703</v>
      </c>
      <c r="G119">
        <v>17.100000000000001</v>
      </c>
      <c r="I119" s="103">
        <f t="shared" si="14"/>
        <v>98.522663239574086</v>
      </c>
      <c r="J119" s="104">
        <f t="shared" si="11"/>
        <v>20.59123661707098</v>
      </c>
      <c r="K119" s="76">
        <f t="shared" si="15"/>
        <v>206.49753032501553</v>
      </c>
      <c r="L119" s="76">
        <f t="shared" si="12"/>
        <v>154.88631308037347</v>
      </c>
      <c r="M119" s="103">
        <f t="shared" si="16"/>
        <v>7.9982221477604574</v>
      </c>
      <c r="N119" s="103">
        <f t="shared" si="13"/>
        <v>249.94444211751428</v>
      </c>
    </row>
    <row r="120" spans="1:14">
      <c r="A120" s="102">
        <v>40387</v>
      </c>
      <c r="B120" t="s">
        <v>191</v>
      </c>
      <c r="C120">
        <v>16.541</v>
      </c>
      <c r="D120">
        <v>297.09199999999998</v>
      </c>
      <c r="E120">
        <v>30.37</v>
      </c>
      <c r="F120">
        <v>3703</v>
      </c>
      <c r="G120">
        <v>17.100000000000001</v>
      </c>
      <c r="I120" s="103">
        <f t="shared" si="14"/>
        <v>98.265302411465058</v>
      </c>
      <c r="J120" s="104">
        <f t="shared" si="11"/>
        <v>20.537448203996195</v>
      </c>
      <c r="K120" s="76">
        <f t="shared" si="15"/>
        <v>205.95811762889622</v>
      </c>
      <c r="L120" s="76">
        <f t="shared" si="12"/>
        <v>154.48171916780143</v>
      </c>
      <c r="M120" s="103">
        <f t="shared" si="16"/>
        <v>7.9773291977765322</v>
      </c>
      <c r="N120" s="103">
        <f t="shared" si="13"/>
        <v>249.29153743051663</v>
      </c>
    </row>
    <row r="121" spans="1:14">
      <c r="A121" s="102">
        <v>40387</v>
      </c>
      <c r="B121" t="s">
        <v>192</v>
      </c>
      <c r="C121">
        <v>16.707999999999998</v>
      </c>
      <c r="D121">
        <v>298.39</v>
      </c>
      <c r="E121">
        <v>30.32</v>
      </c>
      <c r="F121">
        <v>3701</v>
      </c>
      <c r="G121">
        <v>17.100000000000001</v>
      </c>
      <c r="I121" s="103">
        <f t="shared" si="14"/>
        <v>98.694662077869751</v>
      </c>
      <c r="J121" s="104">
        <f t="shared" si="11"/>
        <v>20.627184374274776</v>
      </c>
      <c r="K121" s="76">
        <f t="shared" si="15"/>
        <v>206.85802946459378</v>
      </c>
      <c r="L121" s="76">
        <f t="shared" si="12"/>
        <v>155.15671041883093</v>
      </c>
      <c r="M121" s="103">
        <f t="shared" si="16"/>
        <v>8.0121852794157622</v>
      </c>
      <c r="N121" s="103">
        <f t="shared" si="13"/>
        <v>250.38078998174257</v>
      </c>
    </row>
    <row r="122" spans="1:14">
      <c r="A122" s="102">
        <v>40387</v>
      </c>
      <c r="B122" t="s">
        <v>193</v>
      </c>
      <c r="C122">
        <v>16.875</v>
      </c>
      <c r="D122">
        <v>297.09199999999998</v>
      </c>
      <c r="E122">
        <v>30.37</v>
      </c>
      <c r="F122">
        <v>3699</v>
      </c>
      <c r="G122">
        <v>17.100000000000001</v>
      </c>
      <c r="I122" s="103">
        <f t="shared" si="14"/>
        <v>98.265302411465058</v>
      </c>
      <c r="J122" s="104">
        <f t="shared" si="11"/>
        <v>20.537448203996195</v>
      </c>
      <c r="K122" s="76">
        <f t="shared" si="15"/>
        <v>205.95811762889622</v>
      </c>
      <c r="L122" s="76">
        <f t="shared" si="12"/>
        <v>154.48171916780143</v>
      </c>
      <c r="M122" s="103">
        <f t="shared" si="16"/>
        <v>7.9773291977765322</v>
      </c>
      <c r="N122" s="103">
        <f t="shared" si="13"/>
        <v>249.29153743051663</v>
      </c>
    </row>
    <row r="123" spans="1:14">
      <c r="A123" s="102">
        <v>40387</v>
      </c>
      <c r="B123" t="s">
        <v>194</v>
      </c>
      <c r="C123">
        <v>17.042000000000002</v>
      </c>
      <c r="D123">
        <v>297.351</v>
      </c>
      <c r="E123">
        <v>30.36</v>
      </c>
      <c r="F123">
        <v>3700</v>
      </c>
      <c r="G123">
        <v>17.100000000000001</v>
      </c>
      <c r="I123" s="103">
        <f t="shared" si="14"/>
        <v>98.351004512945792</v>
      </c>
      <c r="J123" s="104">
        <f t="shared" si="11"/>
        <v>20.555359943205666</v>
      </c>
      <c r="K123" s="76">
        <f t="shared" si="15"/>
        <v>206.13774403887666</v>
      </c>
      <c r="L123" s="76">
        <f t="shared" si="12"/>
        <v>154.61645042744382</v>
      </c>
      <c r="M123" s="103">
        <f t="shared" si="16"/>
        <v>7.9842866268962256</v>
      </c>
      <c r="N123" s="103">
        <f t="shared" si="13"/>
        <v>249.50895709050704</v>
      </c>
    </row>
    <row r="124" spans="1:14">
      <c r="A124" s="102">
        <v>40387</v>
      </c>
      <c r="B124" t="s">
        <v>195</v>
      </c>
      <c r="C124">
        <v>17.209</v>
      </c>
      <c r="D124">
        <v>295.8</v>
      </c>
      <c r="E124">
        <v>30.42</v>
      </c>
      <c r="F124">
        <v>3704</v>
      </c>
      <c r="G124">
        <v>17.100000000000001</v>
      </c>
      <c r="I124" s="103">
        <f t="shared" si="14"/>
        <v>97.838060058725858</v>
      </c>
      <c r="J124" s="104">
        <f t="shared" si="11"/>
        <v>20.448154552273703</v>
      </c>
      <c r="K124" s="76">
        <f t="shared" si="15"/>
        <v>205.06264355430324</v>
      </c>
      <c r="L124" s="76">
        <f t="shared" si="12"/>
        <v>153.81005652053167</v>
      </c>
      <c r="M124" s="103">
        <f t="shared" si="16"/>
        <v>7.9426450029346753</v>
      </c>
      <c r="N124" s="103">
        <f t="shared" si="13"/>
        <v>248.2076563417086</v>
      </c>
    </row>
    <row r="125" spans="1:14">
      <c r="A125" s="102">
        <v>40387</v>
      </c>
      <c r="B125" t="s">
        <v>196</v>
      </c>
      <c r="C125">
        <v>17.376000000000001</v>
      </c>
      <c r="D125">
        <v>296.05799999999999</v>
      </c>
      <c r="E125">
        <v>30.41</v>
      </c>
      <c r="F125">
        <v>3705</v>
      </c>
      <c r="G125">
        <v>17.100000000000001</v>
      </c>
      <c r="I125" s="103">
        <f t="shared" si="14"/>
        <v>97.923339812969047</v>
      </c>
      <c r="J125" s="104">
        <f t="shared" si="11"/>
        <v>20.46597802091053</v>
      </c>
      <c r="K125" s="76">
        <f t="shared" si="15"/>
        <v>205.24138475007379</v>
      </c>
      <c r="L125" s="76">
        <f t="shared" si="12"/>
        <v>153.94412381307944</v>
      </c>
      <c r="M125" s="103">
        <f t="shared" si="16"/>
        <v>7.949568145252548</v>
      </c>
      <c r="N125" s="103">
        <f t="shared" si="13"/>
        <v>248.42400453914212</v>
      </c>
    </row>
    <row r="126" spans="1:14">
      <c r="A126" s="102">
        <v>40387</v>
      </c>
      <c r="B126" t="s">
        <v>197</v>
      </c>
      <c r="C126">
        <v>17.542999999999999</v>
      </c>
      <c r="D126">
        <v>296.83300000000003</v>
      </c>
      <c r="E126">
        <v>30.38</v>
      </c>
      <c r="F126">
        <v>3705</v>
      </c>
      <c r="G126">
        <v>17.100000000000001</v>
      </c>
      <c r="I126" s="103">
        <f t="shared" si="14"/>
        <v>98.17968500219142</v>
      </c>
      <c r="J126" s="104">
        <f t="shared" si="11"/>
        <v>20.519554165458008</v>
      </c>
      <c r="K126" s="76">
        <f t="shared" si="15"/>
        <v>205.77866872864834</v>
      </c>
      <c r="L126" s="76">
        <f t="shared" si="12"/>
        <v>154.34712105177564</v>
      </c>
      <c r="M126" s="103">
        <f t="shared" si="16"/>
        <v>7.970378644101169</v>
      </c>
      <c r="N126" s="103">
        <f t="shared" si="13"/>
        <v>249.07433262816153</v>
      </c>
    </row>
    <row r="127" spans="1:14">
      <c r="A127" s="102">
        <v>40387</v>
      </c>
      <c r="B127" t="s">
        <v>198</v>
      </c>
      <c r="C127">
        <v>17.71</v>
      </c>
      <c r="D127">
        <v>298.65100000000001</v>
      </c>
      <c r="E127">
        <v>30.31</v>
      </c>
      <c r="F127">
        <v>3701</v>
      </c>
      <c r="G127">
        <v>17.100000000000001</v>
      </c>
      <c r="I127" s="103">
        <f t="shared" si="14"/>
        <v>98.780789319574339</v>
      </c>
      <c r="J127" s="104">
        <f t="shared" si="11"/>
        <v>20.645184967791039</v>
      </c>
      <c r="K127" s="76">
        <f t="shared" si="15"/>
        <v>207.03854694271411</v>
      </c>
      <c r="L127" s="76">
        <f t="shared" si="12"/>
        <v>155.29211003638866</v>
      </c>
      <c r="M127" s="103">
        <f t="shared" si="16"/>
        <v>8.019177222076225</v>
      </c>
      <c r="N127" s="103">
        <f t="shared" si="13"/>
        <v>250.59928818988203</v>
      </c>
    </row>
    <row r="128" spans="1:14">
      <c r="A128" s="102">
        <v>40387</v>
      </c>
      <c r="B128" t="s">
        <v>199</v>
      </c>
      <c r="C128">
        <v>17.876999999999999</v>
      </c>
      <c r="D128">
        <v>298.42700000000002</v>
      </c>
      <c r="E128">
        <v>30.23</v>
      </c>
      <c r="F128">
        <v>3706</v>
      </c>
      <c r="G128">
        <v>17.3</v>
      </c>
      <c r="I128" s="103">
        <f t="shared" si="14"/>
        <v>99.117447962722579</v>
      </c>
      <c r="J128" s="104">
        <f t="shared" si="11"/>
        <v>20.715546624209018</v>
      </c>
      <c r="K128" s="76">
        <f t="shared" si="15"/>
        <v>207.692482862265</v>
      </c>
      <c r="L128" s="76">
        <f t="shared" si="12"/>
        <v>155.78260366801052</v>
      </c>
      <c r="M128" s="103">
        <f t="shared" si="16"/>
        <v>8.015703001135055</v>
      </c>
      <c r="N128" s="103">
        <f t="shared" si="13"/>
        <v>250.49071878547048</v>
      </c>
    </row>
    <row r="129" spans="1:14">
      <c r="A129" s="102">
        <v>40387</v>
      </c>
      <c r="B129" t="s">
        <v>200</v>
      </c>
      <c r="C129">
        <v>18.044</v>
      </c>
      <c r="D129">
        <v>293.77800000000002</v>
      </c>
      <c r="E129">
        <v>30.41</v>
      </c>
      <c r="F129">
        <v>3708</v>
      </c>
      <c r="G129">
        <v>17.3</v>
      </c>
      <c r="I129" s="103">
        <f t="shared" si="14"/>
        <v>97.57324607655481</v>
      </c>
      <c r="J129" s="104">
        <f t="shared" si="11"/>
        <v>20.392808429999956</v>
      </c>
      <c r="K129" s="76">
        <f t="shared" si="15"/>
        <v>204.45673446104104</v>
      </c>
      <c r="L129" s="76">
        <f t="shared" si="12"/>
        <v>153.35558607059676</v>
      </c>
      <c r="M129" s="103">
        <f t="shared" si="16"/>
        <v>7.8908222263801537</v>
      </c>
      <c r="N129" s="103">
        <f t="shared" si="13"/>
        <v>246.5881945743798</v>
      </c>
    </row>
    <row r="130" spans="1:14">
      <c r="A130" s="102">
        <v>40387</v>
      </c>
      <c r="B130" t="s">
        <v>201</v>
      </c>
      <c r="C130">
        <v>18.210999999999999</v>
      </c>
      <c r="D130">
        <v>296.351</v>
      </c>
      <c r="E130">
        <v>30.31</v>
      </c>
      <c r="F130">
        <v>3704</v>
      </c>
      <c r="G130">
        <v>17.3</v>
      </c>
      <c r="I130" s="103">
        <f t="shared" si="14"/>
        <v>98.427736194557625</v>
      </c>
      <c r="J130" s="104">
        <f t="shared" si="11"/>
        <v>20.571396864662542</v>
      </c>
      <c r="K130" s="76">
        <f t="shared" si="15"/>
        <v>206.24724842035948</v>
      </c>
      <c r="L130" s="76">
        <f t="shared" si="12"/>
        <v>154.69858569505368</v>
      </c>
      <c r="M130" s="103">
        <f t="shared" si="16"/>
        <v>7.9599254886624058</v>
      </c>
      <c r="N130" s="103">
        <f t="shared" si="13"/>
        <v>248.74767152070018</v>
      </c>
    </row>
    <row r="131" spans="1:14">
      <c r="A131" s="102">
        <v>40387</v>
      </c>
      <c r="B131" t="s">
        <v>202</v>
      </c>
      <c r="C131">
        <v>18.361000000000001</v>
      </c>
      <c r="D131">
        <v>295.834</v>
      </c>
      <c r="E131">
        <v>30.33</v>
      </c>
      <c r="F131">
        <v>3710</v>
      </c>
      <c r="G131">
        <v>17.3</v>
      </c>
      <c r="I131" s="103">
        <f t="shared" si="14"/>
        <v>98.256161197079322</v>
      </c>
      <c r="J131" s="104">
        <f t="shared" si="11"/>
        <v>20.535537690189575</v>
      </c>
      <c r="K131" s="76">
        <f t="shared" si="15"/>
        <v>205.88772708525855</v>
      </c>
      <c r="L131" s="76">
        <f t="shared" si="12"/>
        <v>154.42892177229456</v>
      </c>
      <c r="M131" s="103">
        <f t="shared" si="16"/>
        <v>7.9460500888163166</v>
      </c>
      <c r="N131" s="103">
        <f t="shared" si="13"/>
        <v>248.3140652755099</v>
      </c>
    </row>
    <row r="132" spans="1:14">
      <c r="A132" s="102">
        <v>40387</v>
      </c>
      <c r="B132" t="s">
        <v>203</v>
      </c>
      <c r="C132">
        <v>18.527999999999999</v>
      </c>
      <c r="D132">
        <v>296.60899999999998</v>
      </c>
      <c r="E132">
        <v>30.3</v>
      </c>
      <c r="F132">
        <v>3704</v>
      </c>
      <c r="G132">
        <v>17.3</v>
      </c>
      <c r="I132" s="103">
        <f t="shared" si="14"/>
        <v>98.513651240916616</v>
      </c>
      <c r="J132" s="104">
        <f t="shared" si="11"/>
        <v>20.589353109351574</v>
      </c>
      <c r="K132" s="76">
        <f t="shared" si="15"/>
        <v>206.42727635348623</v>
      </c>
      <c r="L132" s="76">
        <f t="shared" si="12"/>
        <v>154.83361812265508</v>
      </c>
      <c r="M132" s="103">
        <f t="shared" si="16"/>
        <v>7.9668735034579576</v>
      </c>
      <c r="N132" s="103">
        <f t="shared" si="13"/>
        <v>248.96479698306118</v>
      </c>
    </row>
    <row r="133" spans="1:14">
      <c r="A133" s="102">
        <v>40387</v>
      </c>
      <c r="B133" t="s">
        <v>204</v>
      </c>
      <c r="C133">
        <v>18.695</v>
      </c>
      <c r="D133">
        <v>293.52199999999999</v>
      </c>
      <c r="E133">
        <v>30.42</v>
      </c>
      <c r="F133">
        <v>3703</v>
      </c>
      <c r="G133">
        <v>17.3</v>
      </c>
      <c r="I133" s="103">
        <f t="shared" si="14"/>
        <v>97.488260647643102</v>
      </c>
      <c r="J133" s="104">
        <f t="shared" si="11"/>
        <v>20.375046475357408</v>
      </c>
      <c r="K133" s="76">
        <f t="shared" si="15"/>
        <v>204.2786544650304</v>
      </c>
      <c r="L133" s="76">
        <f t="shared" si="12"/>
        <v>153.22201472002399</v>
      </c>
      <c r="M133" s="103">
        <f t="shared" si="16"/>
        <v>7.8839493904508364</v>
      </c>
      <c r="N133" s="103">
        <f t="shared" si="13"/>
        <v>246.37341845158863</v>
      </c>
    </row>
    <row r="134" spans="1:14">
      <c r="A134" s="102">
        <v>40387</v>
      </c>
      <c r="B134" t="s">
        <v>205</v>
      </c>
      <c r="C134">
        <v>18.861000000000001</v>
      </c>
      <c r="D134">
        <v>295.06099999999998</v>
      </c>
      <c r="E134">
        <v>30.36</v>
      </c>
      <c r="F134">
        <v>3709</v>
      </c>
      <c r="G134">
        <v>17.3</v>
      </c>
      <c r="I134" s="103">
        <f t="shared" si="14"/>
        <v>97.9994347584514</v>
      </c>
      <c r="J134" s="104">
        <f t="shared" si="11"/>
        <v>20.481881864516339</v>
      </c>
      <c r="K134" s="76">
        <f t="shared" si="15"/>
        <v>205.34977788911829</v>
      </c>
      <c r="L134" s="76">
        <f t="shared" si="12"/>
        <v>154.02542557801283</v>
      </c>
      <c r="M134" s="103">
        <f t="shared" si="16"/>
        <v>7.9252884275056426</v>
      </c>
      <c r="N134" s="103">
        <f t="shared" si="13"/>
        <v>247.66526335955132</v>
      </c>
    </row>
    <row r="135" spans="1:14">
      <c r="A135" s="102">
        <v>40387</v>
      </c>
      <c r="B135" t="s">
        <v>206</v>
      </c>
      <c r="C135">
        <v>19.027999999999999</v>
      </c>
      <c r="D135">
        <v>296.60899999999998</v>
      </c>
      <c r="E135">
        <v>30.3</v>
      </c>
      <c r="F135">
        <v>3708</v>
      </c>
      <c r="G135">
        <v>17.3</v>
      </c>
      <c r="I135" s="103">
        <f t="shared" si="14"/>
        <v>98.513651240916616</v>
      </c>
      <c r="J135" s="104">
        <f t="shared" si="11"/>
        <v>20.589353109351574</v>
      </c>
      <c r="K135" s="76">
        <f t="shared" si="15"/>
        <v>206.42727635348623</v>
      </c>
      <c r="L135" s="76">
        <f t="shared" si="12"/>
        <v>154.83361812265508</v>
      </c>
      <c r="M135" s="103">
        <f t="shared" si="16"/>
        <v>7.9668735034579576</v>
      </c>
      <c r="N135" s="103">
        <f t="shared" si="13"/>
        <v>248.96479698306118</v>
      </c>
    </row>
    <row r="136" spans="1:14">
      <c r="A136" s="102">
        <v>40387</v>
      </c>
      <c r="B136" t="s">
        <v>207</v>
      </c>
      <c r="C136">
        <v>19.195</v>
      </c>
      <c r="D136">
        <v>298.39</v>
      </c>
      <c r="E136">
        <v>30.32</v>
      </c>
      <c r="F136">
        <v>3708</v>
      </c>
      <c r="G136">
        <v>17.100000000000001</v>
      </c>
      <c r="I136" s="103">
        <f t="shared" si="14"/>
        <v>98.694662077869751</v>
      </c>
      <c r="J136" s="104">
        <f t="shared" si="11"/>
        <v>20.627184374274776</v>
      </c>
      <c r="K136" s="76">
        <f t="shared" si="15"/>
        <v>206.85802946459378</v>
      </c>
      <c r="L136" s="76">
        <f t="shared" si="12"/>
        <v>155.15671041883093</v>
      </c>
      <c r="M136" s="103">
        <f t="shared" si="16"/>
        <v>8.0121852794157622</v>
      </c>
      <c r="N136" s="103">
        <f t="shared" si="13"/>
        <v>250.38078998174257</v>
      </c>
    </row>
    <row r="137" spans="1:14">
      <c r="A137" s="102">
        <v>40387</v>
      </c>
      <c r="B137" t="s">
        <v>208</v>
      </c>
      <c r="C137">
        <v>19.361999999999998</v>
      </c>
      <c r="D137">
        <v>297.351</v>
      </c>
      <c r="E137">
        <v>30.36</v>
      </c>
      <c r="F137">
        <v>3709</v>
      </c>
      <c r="G137">
        <v>17.100000000000001</v>
      </c>
      <c r="I137" s="103">
        <f t="shared" si="14"/>
        <v>98.351004512945792</v>
      </c>
      <c r="J137" s="104">
        <f t="shared" si="11"/>
        <v>20.555359943205666</v>
      </c>
      <c r="K137" s="76">
        <f t="shared" si="15"/>
        <v>206.13774403887666</v>
      </c>
      <c r="L137" s="76">
        <f t="shared" si="12"/>
        <v>154.61645042744382</v>
      </c>
      <c r="M137" s="103">
        <f t="shared" si="16"/>
        <v>7.9842866268962256</v>
      </c>
      <c r="N137" s="103">
        <f t="shared" si="13"/>
        <v>249.50895709050704</v>
      </c>
    </row>
    <row r="138" spans="1:14">
      <c r="A138" s="102">
        <v>40387</v>
      </c>
      <c r="B138" t="s">
        <v>209</v>
      </c>
      <c r="C138">
        <v>19.529</v>
      </c>
      <c r="D138">
        <v>298.65100000000001</v>
      </c>
      <c r="E138">
        <v>30.31</v>
      </c>
      <c r="F138">
        <v>3703</v>
      </c>
      <c r="G138">
        <v>17.100000000000001</v>
      </c>
      <c r="I138" s="103">
        <f t="shared" si="14"/>
        <v>98.780789319574339</v>
      </c>
      <c r="J138" s="104">
        <f t="shared" si="11"/>
        <v>20.645184967791039</v>
      </c>
      <c r="K138" s="76">
        <f t="shared" si="15"/>
        <v>207.03854694271411</v>
      </c>
      <c r="L138" s="76">
        <f t="shared" si="12"/>
        <v>155.29211003638866</v>
      </c>
      <c r="M138" s="103">
        <f t="shared" si="16"/>
        <v>8.019177222076225</v>
      </c>
      <c r="N138" s="103">
        <f t="shared" si="13"/>
        <v>250.59928818988203</v>
      </c>
    </row>
    <row r="139" spans="1:14">
      <c r="A139" s="102">
        <v>40387</v>
      </c>
      <c r="B139" t="s">
        <v>210</v>
      </c>
      <c r="C139">
        <v>19.696000000000002</v>
      </c>
      <c r="D139">
        <v>297.61099999999999</v>
      </c>
      <c r="E139">
        <v>30.35</v>
      </c>
      <c r="F139">
        <v>3705</v>
      </c>
      <c r="G139">
        <v>17.100000000000001</v>
      </c>
      <c r="I139" s="103">
        <f t="shared" si="14"/>
        <v>98.436791418352513</v>
      </c>
      <c r="J139" s="104">
        <f t="shared" si="11"/>
        <v>20.573289406435673</v>
      </c>
      <c r="K139" s="76">
        <f t="shared" si="15"/>
        <v>206.31754819274565</v>
      </c>
      <c r="L139" s="76">
        <f t="shared" si="12"/>
        <v>154.75131500633478</v>
      </c>
      <c r="M139" s="103">
        <f t="shared" si="16"/>
        <v>7.9912509405297625</v>
      </c>
      <c r="N139" s="103">
        <f t="shared" si="13"/>
        <v>249.72659189155507</v>
      </c>
    </row>
    <row r="140" spans="1:14">
      <c r="A140" s="102">
        <v>40387</v>
      </c>
      <c r="B140" t="s">
        <v>211</v>
      </c>
      <c r="C140">
        <v>19.863</v>
      </c>
      <c r="D140">
        <v>299.69499999999999</v>
      </c>
      <c r="E140">
        <v>30.27</v>
      </c>
      <c r="F140">
        <v>3708</v>
      </c>
      <c r="G140">
        <v>17.100000000000001</v>
      </c>
      <c r="I140" s="103">
        <f t="shared" si="14"/>
        <v>99.126153065449685</v>
      </c>
      <c r="J140" s="104">
        <f t="shared" si="11"/>
        <v>20.717365990678982</v>
      </c>
      <c r="K140" s="76">
        <f t="shared" si="15"/>
        <v>207.76240842028741</v>
      </c>
      <c r="L140" s="76">
        <f t="shared" si="12"/>
        <v>155.83505229466058</v>
      </c>
      <c r="M140" s="103">
        <f t="shared" si="16"/>
        <v>8.0472143850036701</v>
      </c>
      <c r="N140" s="103">
        <f t="shared" si="13"/>
        <v>251.47544953136469</v>
      </c>
    </row>
    <row r="141" spans="1:14">
      <c r="A141" s="102">
        <v>40387</v>
      </c>
      <c r="B141" t="s">
        <v>212</v>
      </c>
      <c r="C141">
        <v>20.03</v>
      </c>
      <c r="D141">
        <v>299.02600000000001</v>
      </c>
      <c r="E141">
        <v>30.34</v>
      </c>
      <c r="F141">
        <v>3705</v>
      </c>
      <c r="G141">
        <v>17</v>
      </c>
      <c r="I141" s="103">
        <f t="shared" si="14"/>
        <v>98.69940715370609</v>
      </c>
      <c r="J141" s="104">
        <f t="shared" si="11"/>
        <v>20.628176095124573</v>
      </c>
      <c r="K141" s="76">
        <f t="shared" si="15"/>
        <v>206.89349250729771</v>
      </c>
      <c r="L141" s="76">
        <f t="shared" si="12"/>
        <v>155.18330996182002</v>
      </c>
      <c r="M141" s="103">
        <f t="shared" si="16"/>
        <v>8.0279815400977217</v>
      </c>
      <c r="N141" s="103">
        <f t="shared" si="13"/>
        <v>250.87442312805379</v>
      </c>
    </row>
    <row r="142" spans="1:14">
      <c r="A142" s="102">
        <v>40387</v>
      </c>
      <c r="B142" t="s">
        <v>213</v>
      </c>
      <c r="C142">
        <v>20.196999999999999</v>
      </c>
      <c r="D142">
        <v>299.548</v>
      </c>
      <c r="E142">
        <v>30.32</v>
      </c>
      <c r="F142">
        <v>3708</v>
      </c>
      <c r="G142">
        <v>17</v>
      </c>
      <c r="I142" s="103">
        <f t="shared" si="14"/>
        <v>98.871703924635611</v>
      </c>
      <c r="J142" s="104">
        <f t="shared" si="11"/>
        <v>20.664186120248843</v>
      </c>
      <c r="K142" s="76">
        <f t="shared" si="15"/>
        <v>207.25466064106192</v>
      </c>
      <c r="L142" s="76">
        <f t="shared" si="12"/>
        <v>155.45420908856894</v>
      </c>
      <c r="M142" s="103">
        <f t="shared" si="16"/>
        <v>8.0419957610168691</v>
      </c>
      <c r="N142" s="103">
        <f t="shared" si="13"/>
        <v>251.31236753177717</v>
      </c>
    </row>
    <row r="143" spans="1:14">
      <c r="A143" s="102">
        <v>40387</v>
      </c>
      <c r="B143" t="s">
        <v>214</v>
      </c>
      <c r="C143">
        <v>20.363</v>
      </c>
      <c r="D143">
        <v>298.245</v>
      </c>
      <c r="E143">
        <v>30.37</v>
      </c>
      <c r="F143">
        <v>3705</v>
      </c>
      <c r="G143">
        <v>17</v>
      </c>
      <c r="I143" s="103">
        <f t="shared" si="14"/>
        <v>98.441600535834226</v>
      </c>
      <c r="J143" s="104">
        <f t="shared" si="11"/>
        <v>20.574294511989351</v>
      </c>
      <c r="K143" s="76">
        <f t="shared" si="15"/>
        <v>206.35307880977732</v>
      </c>
      <c r="L143" s="76">
        <f t="shared" si="12"/>
        <v>154.77796523437789</v>
      </c>
      <c r="M143" s="103">
        <f t="shared" si="16"/>
        <v>8.007012145965831</v>
      </c>
      <c r="N143" s="103">
        <f t="shared" si="13"/>
        <v>250.21912956143223</v>
      </c>
    </row>
    <row r="144" spans="1:14">
      <c r="A144" s="102"/>
      <c r="I144" s="103"/>
      <c r="J144" s="104"/>
      <c r="K144" s="76"/>
      <c r="L144" s="76"/>
      <c r="M144" s="103"/>
      <c r="N144" s="103"/>
    </row>
    <row r="145" spans="1:14">
      <c r="A145" s="102"/>
      <c r="I145" s="103"/>
      <c r="J145" s="104"/>
      <c r="K145" s="76"/>
      <c r="L145" s="76"/>
      <c r="M145" s="103"/>
      <c r="N145" s="103"/>
    </row>
    <row r="146" spans="1:14">
      <c r="A146" s="102"/>
      <c r="I146" s="103"/>
      <c r="J146" s="104"/>
      <c r="K146" s="76"/>
      <c r="L146" s="76"/>
      <c r="M146" s="103"/>
      <c r="N146" s="103"/>
    </row>
    <row r="147" spans="1:14">
      <c r="A147" s="102"/>
      <c r="I147" s="103"/>
      <c r="J147" s="104"/>
      <c r="K147" s="76"/>
      <c r="L147" s="76"/>
      <c r="M147" s="103"/>
      <c r="N147" s="103"/>
    </row>
    <row r="148" spans="1:14">
      <c r="A148" s="102"/>
      <c r="I148" s="103"/>
      <c r="J148" s="104"/>
      <c r="K148" s="76"/>
      <c r="L148" s="76"/>
      <c r="M148" s="103"/>
      <c r="N148" s="103"/>
    </row>
    <row r="149" spans="1:14">
      <c r="A149" s="102"/>
      <c r="I149" s="103"/>
      <c r="J149" s="104"/>
      <c r="K149" s="76"/>
      <c r="L149" s="76"/>
      <c r="M149" s="103"/>
      <c r="N149" s="103"/>
    </row>
    <row r="150" spans="1:14">
      <c r="A150" s="102"/>
      <c r="I150" s="103"/>
      <c r="J150" s="104"/>
      <c r="K150" s="76"/>
      <c r="L150" s="76"/>
      <c r="M150" s="103"/>
      <c r="N150" s="103"/>
    </row>
    <row r="151" spans="1:14">
      <c r="A151" s="102"/>
      <c r="I151" s="103"/>
      <c r="J151" s="104"/>
      <c r="K151" s="76"/>
      <c r="L151" s="76"/>
      <c r="M151" s="103"/>
      <c r="N151" s="103"/>
    </row>
    <row r="152" spans="1:14">
      <c r="A152" s="102"/>
      <c r="I152" s="103"/>
      <c r="J152" s="104"/>
      <c r="K152" s="76"/>
      <c r="L152" s="76"/>
      <c r="M152" s="103"/>
      <c r="N152" s="103"/>
    </row>
    <row r="153" spans="1:14">
      <c r="A153" s="102"/>
      <c r="I153" s="103"/>
      <c r="J153" s="104"/>
      <c r="K153" s="76"/>
      <c r="L153" s="76"/>
      <c r="M153" s="103"/>
      <c r="N153" s="103"/>
    </row>
    <row r="154" spans="1:14">
      <c r="A154" s="102"/>
      <c r="I154" s="103"/>
      <c r="J154" s="104"/>
      <c r="K154" s="76"/>
      <c r="L154" s="76"/>
      <c r="M154" s="103"/>
      <c r="N154" s="103"/>
    </row>
    <row r="155" spans="1:14">
      <c r="A155" s="102"/>
      <c r="I155" s="103"/>
      <c r="J155" s="104"/>
      <c r="K155" s="76"/>
      <c r="L155" s="76"/>
      <c r="M155" s="103"/>
      <c r="N155" s="103"/>
    </row>
    <row r="156" spans="1:14">
      <c r="A156" s="102"/>
      <c r="I156" s="103"/>
      <c r="J156" s="104"/>
      <c r="K156" s="76"/>
      <c r="L156" s="76"/>
      <c r="M156" s="103"/>
      <c r="N156" s="103"/>
    </row>
    <row r="157" spans="1:14">
      <c r="A157" s="102"/>
      <c r="I157" s="103"/>
      <c r="J157" s="104"/>
      <c r="K157" s="76"/>
      <c r="L157" s="76"/>
      <c r="M157" s="103"/>
      <c r="N157" s="103"/>
    </row>
    <row r="158" spans="1:14">
      <c r="A158" s="102"/>
      <c r="I158" s="103"/>
      <c r="J158" s="104"/>
      <c r="K158" s="76"/>
      <c r="L158" s="76"/>
      <c r="M158" s="103"/>
      <c r="N158" s="103"/>
    </row>
    <row r="159" spans="1:14">
      <c r="A159" s="102"/>
      <c r="I159" s="103"/>
      <c r="J159" s="104"/>
      <c r="K159" s="76"/>
      <c r="L159" s="76"/>
      <c r="M159" s="103"/>
      <c r="N159" s="103"/>
    </row>
    <row r="160" spans="1:14">
      <c r="A160" s="102"/>
      <c r="I160" s="103"/>
      <c r="J160" s="104"/>
      <c r="K160" s="76"/>
      <c r="L160" s="76"/>
      <c r="M160" s="103"/>
      <c r="N160" s="103"/>
    </row>
    <row r="161" spans="1:14">
      <c r="A161" s="102"/>
      <c r="I161" s="103"/>
      <c r="J161" s="104"/>
      <c r="K161" s="76"/>
      <c r="L161" s="76"/>
      <c r="M161" s="103"/>
      <c r="N161" s="103"/>
    </row>
    <row r="162" spans="1:14">
      <c r="A162" s="102"/>
      <c r="I162" s="103"/>
      <c r="J162" s="104"/>
      <c r="K162" s="76"/>
      <c r="L162" s="76"/>
      <c r="M162" s="103"/>
      <c r="N162" s="103"/>
    </row>
    <row r="163" spans="1:14">
      <c r="A163" s="102"/>
      <c r="I163" s="103"/>
      <c r="J163" s="104"/>
      <c r="K163" s="76"/>
      <c r="L163" s="76"/>
      <c r="M163" s="103"/>
      <c r="N163" s="103"/>
    </row>
    <row r="164" spans="1:14">
      <c r="A164" s="102"/>
      <c r="I164" s="103"/>
      <c r="J164" s="104"/>
      <c r="K164" s="76"/>
      <c r="L164" s="76"/>
      <c r="M164" s="103"/>
      <c r="N164" s="103"/>
    </row>
    <row r="165" spans="1:14">
      <c r="A165" s="102"/>
      <c r="I165" s="103"/>
      <c r="J165" s="104"/>
      <c r="K165" s="76"/>
      <c r="L165" s="76"/>
      <c r="M165" s="103"/>
      <c r="N165" s="103"/>
    </row>
    <row r="166" spans="1:14">
      <c r="A166" s="102"/>
      <c r="I166" s="103"/>
      <c r="J166" s="104"/>
      <c r="K166" s="76"/>
      <c r="L166" s="76"/>
      <c r="M166" s="103"/>
      <c r="N166" s="103"/>
    </row>
    <row r="167" spans="1:14">
      <c r="A167" s="102"/>
      <c r="I167" s="103"/>
      <c r="J167" s="104"/>
      <c r="K167" s="76"/>
      <c r="L167" s="76"/>
      <c r="M167" s="103"/>
      <c r="N167" s="103"/>
    </row>
    <row r="168" spans="1:14">
      <c r="A168" s="102"/>
      <c r="I168" s="103"/>
      <c r="J168" s="104"/>
      <c r="K168" s="76"/>
      <c r="L168" s="76"/>
      <c r="M168" s="103"/>
      <c r="N168" s="103"/>
    </row>
    <row r="169" spans="1:14">
      <c r="A169" s="102"/>
      <c r="I169" s="103"/>
      <c r="J169" s="104"/>
      <c r="K169" s="76"/>
      <c r="L169" s="76"/>
      <c r="M169" s="103"/>
      <c r="N169" s="103"/>
    </row>
    <row r="170" spans="1:14">
      <c r="A170" s="102"/>
      <c r="I170" s="103"/>
      <c r="J170" s="104"/>
      <c r="K170" s="76"/>
      <c r="L170" s="76"/>
      <c r="M170" s="103"/>
      <c r="N170" s="103"/>
    </row>
    <row r="171" spans="1:14">
      <c r="A171" s="102"/>
      <c r="I171" s="103"/>
      <c r="J171" s="104"/>
      <c r="K171" s="76"/>
      <c r="L171" s="76"/>
      <c r="M171" s="103"/>
      <c r="N171" s="103"/>
    </row>
    <row r="172" spans="1:14">
      <c r="A172" s="102"/>
      <c r="I172" s="103"/>
      <c r="J172" s="104"/>
      <c r="K172" s="76"/>
      <c r="L172" s="76"/>
      <c r="M172" s="103"/>
      <c r="N172" s="103"/>
    </row>
    <row r="173" spans="1:14">
      <c r="A173" s="102"/>
      <c r="I173" s="103"/>
      <c r="J173" s="104"/>
      <c r="K173" s="76"/>
      <c r="L173" s="76"/>
      <c r="M173" s="103"/>
      <c r="N173" s="103"/>
    </row>
    <row r="174" spans="1:14">
      <c r="A174" s="102"/>
      <c r="I174" s="103"/>
      <c r="J174" s="104"/>
      <c r="K174" s="76"/>
      <c r="L174" s="76"/>
      <c r="M174" s="103"/>
      <c r="N174" s="103"/>
    </row>
    <row r="175" spans="1:14">
      <c r="A175" s="102"/>
      <c r="I175" s="103"/>
      <c r="J175" s="104"/>
      <c r="K175" s="76"/>
      <c r="L175" s="76"/>
      <c r="M175" s="103"/>
      <c r="N175" s="103"/>
    </row>
    <row r="176" spans="1:14">
      <c r="A176" s="102"/>
      <c r="I176" s="103"/>
      <c r="J176" s="104"/>
      <c r="K176" s="76"/>
      <c r="L176" s="76"/>
      <c r="M176" s="103"/>
      <c r="N176" s="103"/>
    </row>
    <row r="177" spans="1:14">
      <c r="A177" s="102"/>
      <c r="I177" s="103"/>
      <c r="J177" s="104"/>
      <c r="K177" s="76"/>
      <c r="L177" s="76"/>
      <c r="M177" s="103"/>
      <c r="N177" s="103"/>
    </row>
    <row r="178" spans="1:14">
      <c r="A178" s="102"/>
      <c r="I178" s="103"/>
      <c r="J178" s="104"/>
      <c r="K178" s="76"/>
      <c r="L178" s="76"/>
      <c r="M178" s="103"/>
      <c r="N178" s="103"/>
    </row>
    <row r="179" spans="1:14">
      <c r="A179" s="102"/>
      <c r="I179" s="103"/>
      <c r="J179" s="104"/>
      <c r="K179" s="76"/>
      <c r="L179" s="76"/>
      <c r="M179" s="103"/>
      <c r="N179" s="103"/>
    </row>
    <row r="180" spans="1:14">
      <c r="A180" s="102"/>
      <c r="I180" s="103"/>
      <c r="J180" s="104"/>
      <c r="K180" s="76"/>
      <c r="L180" s="76"/>
      <c r="M180" s="103"/>
      <c r="N180" s="103"/>
    </row>
    <row r="181" spans="1:14">
      <c r="A181" s="102"/>
      <c r="I181" s="103"/>
      <c r="J181" s="104"/>
      <c r="K181" s="76"/>
      <c r="L181" s="76"/>
      <c r="M181" s="103"/>
      <c r="N181" s="103"/>
    </row>
    <row r="182" spans="1:14">
      <c r="A182" s="102"/>
      <c r="I182" s="103"/>
      <c r="J182" s="104"/>
      <c r="K182" s="76"/>
      <c r="L182" s="76"/>
      <c r="M182" s="103"/>
      <c r="N182" s="103"/>
    </row>
    <row r="183" spans="1:14">
      <c r="A183" s="102"/>
      <c r="I183" s="103"/>
      <c r="J183" s="104"/>
      <c r="K183" s="76"/>
      <c r="L183" s="76"/>
      <c r="M183" s="103"/>
      <c r="N183" s="103"/>
    </row>
    <row r="184" spans="1:14">
      <c r="A184" s="102"/>
      <c r="I184" s="103"/>
      <c r="J184" s="104"/>
      <c r="K184" s="76"/>
      <c r="L184" s="76"/>
      <c r="M184" s="103"/>
      <c r="N184" s="103"/>
    </row>
    <row r="185" spans="1:14">
      <c r="A185" s="102"/>
      <c r="I185" s="103"/>
      <c r="J185" s="104"/>
      <c r="K185" s="76"/>
      <c r="L185" s="76"/>
      <c r="M185" s="103"/>
      <c r="N185" s="103"/>
    </row>
    <row r="186" spans="1:14">
      <c r="A186" s="102"/>
      <c r="I186" s="103"/>
      <c r="J186" s="104"/>
      <c r="K186" s="76"/>
      <c r="L186" s="76"/>
      <c r="M186" s="103"/>
      <c r="N186" s="103"/>
    </row>
    <row r="187" spans="1:14">
      <c r="A187" s="102"/>
      <c r="I187" s="103"/>
      <c r="J187" s="104"/>
      <c r="K187" s="76"/>
      <c r="L187" s="76"/>
      <c r="M187" s="103"/>
      <c r="N187" s="103"/>
    </row>
    <row r="188" spans="1:14">
      <c r="A188" s="102"/>
      <c r="I188" s="103"/>
      <c r="J188" s="104"/>
      <c r="K188" s="76"/>
      <c r="L188" s="76"/>
      <c r="M188" s="103"/>
      <c r="N188" s="103"/>
    </row>
    <row r="189" spans="1:14">
      <c r="A189" s="102"/>
      <c r="I189" s="103"/>
      <c r="J189" s="104"/>
      <c r="K189" s="76"/>
      <c r="L189" s="76"/>
      <c r="M189" s="103"/>
      <c r="N189" s="103"/>
    </row>
    <row r="190" spans="1:14">
      <c r="A190" s="102"/>
      <c r="I190" s="103"/>
      <c r="J190" s="104"/>
      <c r="K190" s="76"/>
      <c r="L190" s="76"/>
      <c r="M190" s="103"/>
      <c r="N190" s="103"/>
    </row>
    <row r="191" spans="1:14">
      <c r="A191" s="102"/>
      <c r="I191" s="103"/>
      <c r="J191" s="104"/>
      <c r="K191" s="76"/>
      <c r="L191" s="76"/>
      <c r="M191" s="103"/>
      <c r="N191" s="103"/>
    </row>
    <row r="192" spans="1:14">
      <c r="A192" s="102"/>
      <c r="I192" s="103"/>
      <c r="J192" s="104"/>
      <c r="K192" s="76"/>
      <c r="L192" s="76"/>
      <c r="M192" s="103"/>
      <c r="N192" s="103"/>
    </row>
    <row r="193" spans="1:14">
      <c r="A193" s="102"/>
      <c r="I193" s="103"/>
      <c r="J193" s="104"/>
      <c r="K193" s="76"/>
      <c r="L193" s="76"/>
      <c r="M193" s="103"/>
      <c r="N193" s="103"/>
    </row>
    <row r="194" spans="1:14">
      <c r="A194" s="102"/>
      <c r="I194" s="103"/>
      <c r="J194" s="104"/>
      <c r="K194" s="76"/>
      <c r="L194" s="76"/>
      <c r="M194" s="103"/>
      <c r="N194" s="103"/>
    </row>
    <row r="195" spans="1:14">
      <c r="A195" s="102"/>
      <c r="I195" s="103"/>
      <c r="J195" s="104"/>
      <c r="K195" s="76"/>
      <c r="L195" s="76"/>
      <c r="M195" s="103"/>
      <c r="N195" s="103"/>
    </row>
    <row r="196" spans="1:14">
      <c r="A196" s="102"/>
      <c r="I196" s="103"/>
      <c r="J196" s="104"/>
      <c r="K196" s="76"/>
      <c r="L196" s="76"/>
      <c r="M196" s="103"/>
      <c r="N196" s="103"/>
    </row>
    <row r="197" spans="1:14">
      <c r="A197" s="102"/>
      <c r="I197" s="103"/>
      <c r="J197" s="104"/>
      <c r="K197" s="76"/>
      <c r="L197" s="76"/>
      <c r="M197" s="103"/>
      <c r="N197" s="103"/>
    </row>
    <row r="198" spans="1:14">
      <c r="A198" s="102"/>
      <c r="I198" s="103"/>
      <c r="J198" s="104"/>
      <c r="K198" s="76"/>
      <c r="L198" s="76"/>
      <c r="M198" s="103"/>
      <c r="N198" s="103"/>
    </row>
    <row r="199" spans="1:14">
      <c r="A199" s="102"/>
      <c r="I199" s="103"/>
      <c r="J199" s="104"/>
      <c r="K199" s="76"/>
      <c r="L199" s="76"/>
      <c r="M199" s="103"/>
      <c r="N199" s="103"/>
    </row>
    <row r="200" spans="1:14">
      <c r="A200" s="102"/>
      <c r="I200" s="103"/>
      <c r="J200" s="104"/>
      <c r="K200" s="76"/>
      <c r="L200" s="76"/>
      <c r="M200" s="103"/>
      <c r="N200" s="103"/>
    </row>
    <row r="201" spans="1:14">
      <c r="A201" s="102"/>
      <c r="I201" s="103"/>
      <c r="J201" s="104"/>
      <c r="K201" s="76"/>
      <c r="L201" s="76"/>
      <c r="M201" s="103"/>
      <c r="N201" s="103"/>
    </row>
    <row r="202" spans="1:14">
      <c r="A202" s="102"/>
      <c r="I202" s="103"/>
      <c r="J202" s="104"/>
      <c r="K202" s="76"/>
      <c r="L202" s="76"/>
      <c r="M202" s="103"/>
      <c r="N202" s="103"/>
    </row>
    <row r="203" spans="1:14">
      <c r="A203" s="102"/>
      <c r="I203" s="103"/>
      <c r="J203" s="104"/>
      <c r="K203" s="76"/>
      <c r="L203" s="76"/>
      <c r="M203" s="103"/>
      <c r="N203" s="103"/>
    </row>
    <row r="204" spans="1:14">
      <c r="A204" s="102"/>
      <c r="I204" s="103"/>
      <c r="J204" s="104"/>
      <c r="K204" s="76"/>
      <c r="L204" s="76"/>
      <c r="M204" s="103"/>
      <c r="N204" s="103"/>
    </row>
    <row r="205" spans="1:14">
      <c r="A205" s="102"/>
      <c r="I205" s="103"/>
      <c r="J205" s="104"/>
      <c r="K205" s="76"/>
      <c r="L205" s="76"/>
      <c r="M205" s="103"/>
      <c r="N205" s="103"/>
    </row>
    <row r="206" spans="1:14">
      <c r="A206" s="102"/>
      <c r="I206" s="103"/>
      <c r="J206" s="104"/>
      <c r="K206" s="76"/>
      <c r="L206" s="76"/>
      <c r="M206" s="103"/>
      <c r="N206" s="103"/>
    </row>
    <row r="207" spans="1:14">
      <c r="A207" s="102"/>
      <c r="I207" s="103"/>
      <c r="J207" s="104"/>
      <c r="K207" s="76"/>
      <c r="L207" s="76"/>
      <c r="M207" s="103"/>
      <c r="N207" s="103"/>
    </row>
    <row r="208" spans="1:14">
      <c r="A208" s="102"/>
      <c r="I208" s="103"/>
      <c r="J208" s="104"/>
      <c r="K208" s="76"/>
      <c r="L208" s="76"/>
      <c r="M208" s="103"/>
      <c r="N208" s="103"/>
    </row>
    <row r="209" spans="1:14">
      <c r="A209" s="102"/>
      <c r="I209" s="103"/>
      <c r="J209" s="104"/>
      <c r="K209" s="76"/>
      <c r="L209" s="76"/>
      <c r="M209" s="103"/>
      <c r="N209" s="103"/>
    </row>
    <row r="210" spans="1:14">
      <c r="A210" s="102"/>
      <c r="I210" s="103"/>
      <c r="J210" s="104"/>
      <c r="K210" s="76"/>
      <c r="L210" s="76"/>
      <c r="M210" s="103"/>
      <c r="N210" s="103"/>
    </row>
    <row r="211" spans="1:14">
      <c r="A211" s="102"/>
      <c r="I211" s="103"/>
      <c r="J211" s="104"/>
      <c r="K211" s="76"/>
      <c r="L211" s="76"/>
      <c r="M211" s="103"/>
      <c r="N211" s="103"/>
    </row>
    <row r="212" spans="1:14">
      <c r="A212" s="102"/>
      <c r="I212" s="103"/>
      <c r="J212" s="104"/>
      <c r="K212" s="76"/>
      <c r="L212" s="76"/>
      <c r="M212" s="103"/>
      <c r="N212" s="103"/>
    </row>
    <row r="213" spans="1:14">
      <c r="A213" s="102"/>
      <c r="I213" s="103"/>
      <c r="J213" s="104"/>
      <c r="K213" s="76"/>
      <c r="L213" s="76"/>
      <c r="M213" s="103"/>
      <c r="N213" s="103"/>
    </row>
    <row r="214" spans="1:14">
      <c r="I214" s="103"/>
      <c r="J214" s="104"/>
      <c r="K214" s="76"/>
      <c r="L214" s="76"/>
      <c r="M214" s="103"/>
      <c r="N214" s="103"/>
    </row>
    <row r="215" spans="1:14">
      <c r="I215" s="103"/>
      <c r="J215" s="104"/>
      <c r="K215" s="76"/>
      <c r="L215" s="76"/>
      <c r="M215" s="103"/>
      <c r="N215" s="103"/>
    </row>
    <row r="216" spans="1:14">
      <c r="I216" s="103"/>
      <c r="J216" s="104"/>
      <c r="K216" s="76"/>
      <c r="L216" s="76"/>
      <c r="M216" s="103"/>
      <c r="N216" s="103"/>
    </row>
    <row r="217" spans="1:14">
      <c r="I217" s="103"/>
      <c r="J217" s="104"/>
      <c r="K217" s="76"/>
      <c r="L217" s="76"/>
      <c r="M217" s="103"/>
      <c r="N217" s="103"/>
    </row>
    <row r="218" spans="1:14">
      <c r="I218" s="103"/>
      <c r="J218" s="104"/>
      <c r="K218" s="76"/>
      <c r="L218" s="76"/>
      <c r="M218" s="103"/>
      <c r="N218" s="103"/>
    </row>
    <row r="219" spans="1:14">
      <c r="I219" s="103"/>
      <c r="J219" s="104"/>
      <c r="K219" s="76"/>
      <c r="L219" s="76"/>
      <c r="M219" s="103"/>
      <c r="N219" s="103"/>
    </row>
    <row r="220" spans="1:14">
      <c r="I220" s="103"/>
      <c r="J220" s="104"/>
      <c r="K220" s="76"/>
      <c r="L220" s="76"/>
      <c r="M220" s="103"/>
      <c r="N220" s="103"/>
    </row>
    <row r="221" spans="1:14">
      <c r="I221" s="103"/>
      <c r="J221" s="104"/>
      <c r="K221" s="76"/>
      <c r="L221" s="76"/>
      <c r="M221" s="103"/>
      <c r="N221" s="103"/>
    </row>
    <row r="222" spans="1:14">
      <c r="I222" s="103"/>
      <c r="J222" s="104"/>
      <c r="K222" s="76"/>
      <c r="L222" s="76"/>
      <c r="M222" s="103"/>
      <c r="N222" s="103"/>
    </row>
    <row r="223" spans="1:14">
      <c r="I223" s="103"/>
      <c r="J223" s="104"/>
      <c r="K223" s="76"/>
      <c r="L223" s="76"/>
      <c r="M223" s="103"/>
      <c r="N223" s="103"/>
    </row>
    <row r="224" spans="1:14">
      <c r="I224" s="103"/>
      <c r="J224" s="104"/>
      <c r="K224" s="76"/>
      <c r="L224" s="76"/>
      <c r="M224" s="103"/>
      <c r="N224" s="103"/>
    </row>
    <row r="225" spans="9:14">
      <c r="I225" s="103"/>
      <c r="J225" s="104"/>
      <c r="K225" s="76"/>
      <c r="L225" s="76"/>
      <c r="M225" s="103"/>
      <c r="N225" s="103"/>
    </row>
    <row r="226" spans="9:14">
      <c r="I226" s="103"/>
      <c r="J226" s="104"/>
      <c r="K226" s="76"/>
      <c r="L226" s="76"/>
      <c r="M226" s="103"/>
      <c r="N226" s="103"/>
    </row>
    <row r="227" spans="9:14">
      <c r="I227" s="103"/>
      <c r="J227" s="104"/>
      <c r="K227" s="76"/>
      <c r="L227" s="76"/>
      <c r="M227" s="103"/>
      <c r="N227" s="103"/>
    </row>
    <row r="228" spans="9:14">
      <c r="I228" s="103"/>
      <c r="J228" s="104"/>
      <c r="K228" s="76"/>
      <c r="L228" s="76"/>
      <c r="M228" s="103"/>
      <c r="N228" s="103"/>
    </row>
    <row r="229" spans="9:14">
      <c r="I229" s="103"/>
      <c r="J229" s="104"/>
      <c r="K229" s="76"/>
      <c r="L229" s="76"/>
      <c r="M229" s="103"/>
      <c r="N229" s="103"/>
    </row>
    <row r="230" spans="9:14">
      <c r="I230" s="103"/>
      <c r="J230" s="104"/>
      <c r="K230" s="76"/>
      <c r="L230" s="76"/>
      <c r="M230" s="103"/>
      <c r="N230" s="103"/>
    </row>
    <row r="231" spans="9:14">
      <c r="I231" s="103"/>
      <c r="J231" s="104"/>
      <c r="K231" s="76"/>
      <c r="L231" s="76"/>
      <c r="M231" s="103"/>
      <c r="N231" s="103"/>
    </row>
    <row r="232" spans="9:14">
      <c r="I232" s="103"/>
      <c r="J232" s="104"/>
      <c r="K232" s="76"/>
      <c r="L232" s="76"/>
      <c r="M232" s="103"/>
      <c r="N232" s="103"/>
    </row>
    <row r="233" spans="9:14">
      <c r="I233" s="103"/>
      <c r="J233" s="104"/>
      <c r="K233" s="76"/>
      <c r="L233" s="76"/>
      <c r="M233" s="103"/>
      <c r="N233" s="103"/>
    </row>
    <row r="234" spans="9:14">
      <c r="I234" s="103"/>
      <c r="J234" s="104"/>
      <c r="K234" s="76"/>
      <c r="L234" s="76"/>
      <c r="M234" s="103"/>
      <c r="N234" s="103"/>
    </row>
    <row r="235" spans="9:14">
      <c r="I235" s="103"/>
      <c r="J235" s="104"/>
      <c r="K235" s="76"/>
      <c r="L235" s="76"/>
      <c r="M235" s="103"/>
      <c r="N235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2013-11-10T21:18:00Z</dcterms:modified>
</cp:coreProperties>
</file>