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4" i="2" l="1"/>
  <c r="Q45" i="2"/>
  <c r="Q46" i="2"/>
  <c r="P21" i="2"/>
  <c r="Q21" i="2"/>
  <c r="R21" i="2"/>
  <c r="S21" i="2"/>
  <c r="D13" i="2"/>
  <c r="D15" i="2"/>
  <c r="F14" i="2"/>
  <c r="J16" i="2"/>
  <c r="B45" i="1"/>
  <c r="B34" i="1"/>
  <c r="B32" i="1"/>
  <c r="B33" i="1"/>
  <c r="B31" i="1"/>
  <c r="B39" i="1"/>
  <c r="B38" i="1"/>
  <c r="B40" i="1"/>
  <c r="B35" i="1"/>
  <c r="B36" i="1"/>
  <c r="B43" i="1"/>
  <c r="B44" i="1"/>
  <c r="D16" i="2"/>
  <c r="D14" i="2"/>
  <c r="J15" i="2"/>
  <c r="B42" i="1"/>
  <c r="B18" i="1"/>
  <c r="F13" i="2"/>
  <c r="F15" i="2"/>
  <c r="H13" i="2"/>
  <c r="I45" i="2"/>
  <c r="I47" i="2"/>
  <c r="I49" i="2"/>
  <c r="I51" i="2"/>
  <c r="I53" i="2"/>
  <c r="I55" i="2"/>
  <c r="I43" i="2"/>
  <c r="I57" i="2"/>
  <c r="I46" i="2"/>
  <c r="I50" i="2"/>
  <c r="I54" i="2"/>
  <c r="I59" i="2"/>
  <c r="I60" i="2"/>
  <c r="I67" i="2"/>
  <c r="I68" i="2"/>
  <c r="I75" i="2"/>
  <c r="I76" i="2"/>
  <c r="I83" i="2"/>
  <c r="I84" i="2"/>
  <c r="I91" i="2"/>
  <c r="I92" i="2"/>
  <c r="I58" i="2"/>
  <c r="I64" i="2"/>
  <c r="I65" i="2"/>
  <c r="I70" i="2"/>
  <c r="I71" i="2"/>
  <c r="I77" i="2"/>
  <c r="I90" i="2"/>
  <c r="I96" i="2"/>
  <c r="I97" i="2"/>
  <c r="I100" i="2"/>
  <c r="I101" i="2"/>
  <c r="I40" i="2"/>
  <c r="I41" i="2"/>
  <c r="I27" i="2"/>
  <c r="I102" i="2"/>
  <c r="I28" i="2"/>
  <c r="I44" i="2"/>
  <c r="I52" i="2"/>
  <c r="I62" i="2"/>
  <c r="I63" i="2"/>
  <c r="I69" i="2"/>
  <c r="I82" i="2"/>
  <c r="I88" i="2"/>
  <c r="I89" i="2"/>
  <c r="I94" i="2"/>
  <c r="I95" i="2"/>
  <c r="I103" i="2"/>
  <c r="I42" i="2"/>
  <c r="I22" i="2"/>
  <c r="I30" i="2"/>
  <c r="I48" i="2"/>
  <c r="I72" i="2"/>
  <c r="I79" i="2"/>
  <c r="I98" i="2"/>
  <c r="I39" i="2"/>
  <c r="I25" i="2"/>
  <c r="I21" i="2"/>
  <c r="H14" i="2"/>
  <c r="I23" i="2"/>
  <c r="I36" i="2"/>
  <c r="I61" i="2"/>
  <c r="I80" i="2"/>
  <c r="I87" i="2"/>
  <c r="I104" i="2"/>
  <c r="I24" i="2"/>
  <c r="I31" i="2"/>
  <c r="I32" i="2"/>
  <c r="I56" i="2"/>
  <c r="I66" i="2"/>
  <c r="I73" i="2"/>
  <c r="I78" i="2"/>
  <c r="I85" i="2"/>
  <c r="I99" i="2"/>
  <c r="I38" i="2"/>
  <c r="I26" i="2"/>
  <c r="I29" i="2"/>
  <c r="I33" i="2"/>
  <c r="I34" i="2"/>
  <c r="I74" i="2"/>
  <c r="I81" i="2"/>
  <c r="I86" i="2"/>
  <c r="I93" i="2"/>
  <c r="I37" i="2"/>
  <c r="I35" i="2"/>
  <c r="B20" i="1"/>
  <c r="B21" i="1"/>
  <c r="B22" i="1"/>
  <c r="B19" i="1"/>
  <c r="J26" i="2"/>
  <c r="K26" i="2"/>
  <c r="L26" i="2"/>
  <c r="M26" i="2"/>
  <c r="N26" i="2"/>
  <c r="M78" i="2"/>
  <c r="N78" i="2"/>
  <c r="J78" i="2"/>
  <c r="K78" i="2"/>
  <c r="L78" i="2"/>
  <c r="J87" i="2"/>
  <c r="M87" i="2"/>
  <c r="N87" i="2"/>
  <c r="K87" i="2"/>
  <c r="L87" i="2"/>
  <c r="J39" i="2"/>
  <c r="K39" i="2"/>
  <c r="L39" i="2"/>
  <c r="M39" i="2"/>
  <c r="N39" i="2"/>
  <c r="M103" i="2"/>
  <c r="N103" i="2"/>
  <c r="K103" i="2"/>
  <c r="L103" i="2"/>
  <c r="J103" i="2"/>
  <c r="M62" i="2"/>
  <c r="N62" i="2"/>
  <c r="K62" i="2"/>
  <c r="L62" i="2"/>
  <c r="J62" i="2"/>
  <c r="J101" i="2"/>
  <c r="M101" i="2"/>
  <c r="N101" i="2"/>
  <c r="K101" i="2"/>
  <c r="L101" i="2"/>
  <c r="J91" i="2"/>
  <c r="K91" i="2"/>
  <c r="L91" i="2"/>
  <c r="M91" i="2"/>
  <c r="N91" i="2"/>
  <c r="J59" i="2"/>
  <c r="K59" i="2"/>
  <c r="L59" i="2"/>
  <c r="M59" i="2"/>
  <c r="N59" i="2"/>
  <c r="M51" i="2"/>
  <c r="N51" i="2"/>
  <c r="J51" i="2"/>
  <c r="K51" i="2"/>
  <c r="L51" i="2"/>
  <c r="B23" i="1"/>
  <c r="B24" i="1"/>
  <c r="K34" i="2"/>
  <c r="L34" i="2"/>
  <c r="J34" i="2"/>
  <c r="M34" i="2"/>
  <c r="N34" i="2"/>
  <c r="J73" i="2"/>
  <c r="K73" i="2"/>
  <c r="L73" i="2"/>
  <c r="M73" i="2"/>
  <c r="N73" i="2"/>
  <c r="K80" i="2"/>
  <c r="L80" i="2"/>
  <c r="M80" i="2"/>
  <c r="N80" i="2"/>
  <c r="J80" i="2"/>
  <c r="J14" i="2"/>
  <c r="J13" i="2"/>
  <c r="J30" i="2"/>
  <c r="K30" i="2"/>
  <c r="L30" i="2"/>
  <c r="M30" i="2"/>
  <c r="N30" i="2"/>
  <c r="J82" i="2"/>
  <c r="K82" i="2"/>
  <c r="L82" i="2"/>
  <c r="M82" i="2"/>
  <c r="N82" i="2"/>
  <c r="J27" i="2"/>
  <c r="K27" i="2"/>
  <c r="L27" i="2"/>
  <c r="M27" i="2"/>
  <c r="N27" i="2"/>
  <c r="J77" i="2"/>
  <c r="M77" i="2"/>
  <c r="N77" i="2"/>
  <c r="K77" i="2"/>
  <c r="L77" i="2"/>
  <c r="J84" i="2"/>
  <c r="K84" i="2"/>
  <c r="L84" i="2"/>
  <c r="M84" i="2"/>
  <c r="N84" i="2"/>
  <c r="K54" i="2"/>
  <c r="L54" i="2"/>
  <c r="J54" i="2"/>
  <c r="M54" i="2"/>
  <c r="N54" i="2"/>
  <c r="J43" i="2"/>
  <c r="M43" i="2"/>
  <c r="N43" i="2"/>
  <c r="K43" i="2"/>
  <c r="L43" i="2"/>
  <c r="M49" i="2"/>
  <c r="N49" i="2"/>
  <c r="J49" i="2"/>
  <c r="K49" i="2"/>
  <c r="L49" i="2"/>
  <c r="M86" i="2"/>
  <c r="N86" i="2"/>
  <c r="K86" i="2"/>
  <c r="L86" i="2"/>
  <c r="J86" i="2"/>
  <c r="J33" i="2"/>
  <c r="M33" i="2"/>
  <c r="N33" i="2"/>
  <c r="K33" i="2"/>
  <c r="L33" i="2"/>
  <c r="J99" i="2"/>
  <c r="K99" i="2"/>
  <c r="L99" i="2"/>
  <c r="M99" i="2"/>
  <c r="N99" i="2"/>
  <c r="J66" i="2"/>
  <c r="K66" i="2"/>
  <c r="L66" i="2"/>
  <c r="M66" i="2"/>
  <c r="N66" i="2"/>
  <c r="K24" i="2"/>
  <c r="L24" i="2"/>
  <c r="M24" i="2"/>
  <c r="N24" i="2"/>
  <c r="J24" i="2"/>
  <c r="J61" i="2"/>
  <c r="M61" i="2"/>
  <c r="N61" i="2"/>
  <c r="K61" i="2"/>
  <c r="L61" i="2"/>
  <c r="M21" i="2"/>
  <c r="N21" i="2"/>
  <c r="J21" i="2"/>
  <c r="K21" i="2"/>
  <c r="L21" i="2"/>
  <c r="J79" i="2"/>
  <c r="K79" i="2"/>
  <c r="L79" i="2"/>
  <c r="M79" i="2"/>
  <c r="N79" i="2"/>
  <c r="M22" i="2"/>
  <c r="N22" i="2"/>
  <c r="J22" i="2"/>
  <c r="K22" i="2"/>
  <c r="L22" i="2"/>
  <c r="M94" i="2"/>
  <c r="N94" i="2"/>
  <c r="J94" i="2"/>
  <c r="K94" i="2"/>
  <c r="L94" i="2"/>
  <c r="J69" i="2"/>
  <c r="M69" i="2"/>
  <c r="N69" i="2"/>
  <c r="K69" i="2"/>
  <c r="L69" i="2"/>
  <c r="K44" i="2"/>
  <c r="L44" i="2"/>
  <c r="J44" i="2"/>
  <c r="M44" i="2"/>
  <c r="N44" i="2"/>
  <c r="J41" i="2"/>
  <c r="K41" i="2"/>
  <c r="L41" i="2"/>
  <c r="M41" i="2"/>
  <c r="N41" i="2"/>
  <c r="J97" i="2"/>
  <c r="K97" i="2"/>
  <c r="L97" i="2"/>
  <c r="M97" i="2"/>
  <c r="N97" i="2"/>
  <c r="J71" i="2"/>
  <c r="K71" i="2"/>
  <c r="L71" i="2"/>
  <c r="M71" i="2"/>
  <c r="N71" i="2"/>
  <c r="J58" i="2"/>
  <c r="K58" i="2"/>
  <c r="L58" i="2"/>
  <c r="M58" i="2"/>
  <c r="N58" i="2"/>
  <c r="J83" i="2"/>
  <c r="K83" i="2"/>
  <c r="L83" i="2"/>
  <c r="M83" i="2"/>
  <c r="N83" i="2"/>
  <c r="J67" i="2"/>
  <c r="M67" i="2"/>
  <c r="N67" i="2"/>
  <c r="K67" i="2"/>
  <c r="L67" i="2"/>
  <c r="K50" i="2"/>
  <c r="L50" i="2"/>
  <c r="J50" i="2"/>
  <c r="M50" i="2"/>
  <c r="N50" i="2"/>
  <c r="M55" i="2"/>
  <c r="N55" i="2"/>
  <c r="J55" i="2"/>
  <c r="K55" i="2"/>
  <c r="L55" i="2"/>
  <c r="M47" i="2"/>
  <c r="N47" i="2"/>
  <c r="J47" i="2"/>
  <c r="K47" i="2"/>
  <c r="L47" i="2"/>
  <c r="K37" i="2"/>
  <c r="L37" i="2"/>
  <c r="M37" i="2"/>
  <c r="N37" i="2"/>
  <c r="J37" i="2"/>
  <c r="J74" i="2"/>
  <c r="M74" i="2"/>
  <c r="N74" i="2"/>
  <c r="K74" i="2"/>
  <c r="L74" i="2"/>
  <c r="M32" i="2"/>
  <c r="N32" i="2"/>
  <c r="K32" i="2"/>
  <c r="L32" i="2"/>
  <c r="J32" i="2"/>
  <c r="J23" i="2"/>
  <c r="M23" i="2"/>
  <c r="N23" i="2"/>
  <c r="K23" i="2"/>
  <c r="L23" i="2"/>
  <c r="K48" i="2"/>
  <c r="L48" i="2"/>
  <c r="J48" i="2"/>
  <c r="M48" i="2"/>
  <c r="N48" i="2"/>
  <c r="K88" i="2"/>
  <c r="L88" i="2"/>
  <c r="M88" i="2"/>
  <c r="N88" i="2"/>
  <c r="J88" i="2"/>
  <c r="J102" i="2"/>
  <c r="M102" i="2"/>
  <c r="N102" i="2"/>
  <c r="K102" i="2"/>
  <c r="L102" i="2"/>
  <c r="J90" i="2"/>
  <c r="K90" i="2"/>
  <c r="L90" i="2"/>
  <c r="M90" i="2"/>
  <c r="N90" i="2"/>
  <c r="J65" i="2"/>
  <c r="K65" i="2"/>
  <c r="L65" i="2"/>
  <c r="M65" i="2"/>
  <c r="N65" i="2"/>
  <c r="J75" i="2"/>
  <c r="M75" i="2"/>
  <c r="N75" i="2"/>
  <c r="K75" i="2"/>
  <c r="L75" i="2"/>
  <c r="J57" i="2"/>
  <c r="K57" i="2"/>
  <c r="L57" i="2"/>
  <c r="M57" i="2"/>
  <c r="N57" i="2"/>
  <c r="J93" i="2"/>
  <c r="M93" i="2"/>
  <c r="N93" i="2"/>
  <c r="K93" i="2"/>
  <c r="L93" i="2"/>
  <c r="J38" i="2"/>
  <c r="K38" i="2"/>
  <c r="L38" i="2"/>
  <c r="M38" i="2"/>
  <c r="N38" i="2"/>
  <c r="J31" i="2"/>
  <c r="M31" i="2"/>
  <c r="N31" i="2"/>
  <c r="K31" i="2"/>
  <c r="L31" i="2"/>
  <c r="J98" i="2"/>
  <c r="K98" i="2"/>
  <c r="L98" i="2"/>
  <c r="M98" i="2"/>
  <c r="N98" i="2"/>
  <c r="J95" i="2"/>
  <c r="M95" i="2"/>
  <c r="N95" i="2"/>
  <c r="K95" i="2"/>
  <c r="L95" i="2"/>
  <c r="K52" i="2"/>
  <c r="L52" i="2"/>
  <c r="J52" i="2"/>
  <c r="M52" i="2"/>
  <c r="N52" i="2"/>
  <c r="J100" i="2"/>
  <c r="K100" i="2"/>
  <c r="L100" i="2"/>
  <c r="M100" i="2"/>
  <c r="N100" i="2"/>
  <c r="K64" i="2"/>
  <c r="L64" i="2"/>
  <c r="J64" i="2"/>
  <c r="M64" i="2"/>
  <c r="N64" i="2"/>
  <c r="M68" i="2"/>
  <c r="N68" i="2"/>
  <c r="J68" i="2"/>
  <c r="K68" i="2"/>
  <c r="L68" i="2"/>
  <c r="J35" i="2"/>
  <c r="K35" i="2"/>
  <c r="L35" i="2"/>
  <c r="M35" i="2"/>
  <c r="N35" i="2"/>
  <c r="J81" i="2"/>
  <c r="K81" i="2"/>
  <c r="L81" i="2"/>
  <c r="M81" i="2"/>
  <c r="N81" i="2"/>
  <c r="J29" i="2"/>
  <c r="K29" i="2"/>
  <c r="L29" i="2"/>
  <c r="M29" i="2"/>
  <c r="N29" i="2"/>
  <c r="J85" i="2"/>
  <c r="M85" i="2"/>
  <c r="N85" i="2"/>
  <c r="K85" i="2"/>
  <c r="L85" i="2"/>
  <c r="J56" i="2"/>
  <c r="K56" i="2"/>
  <c r="L56" i="2"/>
  <c r="M56" i="2"/>
  <c r="N56" i="2"/>
  <c r="J104" i="2"/>
  <c r="M104" i="2"/>
  <c r="N104" i="2"/>
  <c r="K104" i="2"/>
  <c r="L104" i="2"/>
  <c r="J36" i="2"/>
  <c r="K36" i="2"/>
  <c r="L36" i="2"/>
  <c r="M36" i="2"/>
  <c r="N36" i="2"/>
  <c r="J25" i="2"/>
  <c r="K25" i="2"/>
  <c r="L25" i="2"/>
  <c r="M25" i="2"/>
  <c r="N25" i="2"/>
  <c r="K72" i="2"/>
  <c r="L72" i="2"/>
  <c r="J72" i="2"/>
  <c r="M72" i="2"/>
  <c r="N72" i="2"/>
  <c r="J42" i="2"/>
  <c r="M42" i="2"/>
  <c r="N42" i="2"/>
  <c r="K42" i="2"/>
  <c r="L42" i="2"/>
  <c r="J89" i="2"/>
  <c r="K89" i="2"/>
  <c r="L89" i="2"/>
  <c r="M89" i="2"/>
  <c r="N89" i="2"/>
  <c r="J63" i="2"/>
  <c r="K63" i="2"/>
  <c r="L63" i="2"/>
  <c r="M63" i="2"/>
  <c r="N63" i="2"/>
  <c r="M28" i="2"/>
  <c r="N28" i="2"/>
  <c r="K28" i="2"/>
  <c r="L28" i="2"/>
  <c r="J28" i="2"/>
  <c r="J40" i="2"/>
  <c r="K40" i="2"/>
  <c r="L40" i="2"/>
  <c r="M40" i="2"/>
  <c r="N40" i="2"/>
  <c r="K96" i="2"/>
  <c r="L96" i="2"/>
  <c r="J96" i="2"/>
  <c r="M96" i="2"/>
  <c r="N96" i="2"/>
  <c r="M70" i="2"/>
  <c r="N70" i="2"/>
  <c r="J70" i="2"/>
  <c r="K70" i="2"/>
  <c r="L70" i="2"/>
  <c r="K92" i="2"/>
  <c r="L92" i="2"/>
  <c r="M92" i="2"/>
  <c r="N92" i="2"/>
  <c r="J92" i="2"/>
  <c r="J76" i="2"/>
  <c r="M76" i="2"/>
  <c r="N76" i="2"/>
  <c r="K76" i="2"/>
  <c r="L76" i="2"/>
  <c r="K60" i="2"/>
  <c r="L60" i="2"/>
  <c r="M60" i="2"/>
  <c r="N60" i="2"/>
  <c r="J60" i="2"/>
  <c r="K46" i="2"/>
  <c r="L46" i="2"/>
  <c r="J46" i="2"/>
  <c r="M46" i="2"/>
  <c r="N46" i="2"/>
  <c r="M53" i="2"/>
  <c r="N53" i="2"/>
  <c r="J53" i="2"/>
  <c r="K53" i="2"/>
  <c r="L53" i="2"/>
  <c r="M45" i="2"/>
  <c r="N45" i="2"/>
  <c r="J45" i="2"/>
  <c r="K45" i="2"/>
  <c r="L45" i="2"/>
</calcChain>
</file>

<file path=xl/sharedStrings.xml><?xml version="1.0" encoding="utf-8"?>
<sst xmlns="http://schemas.openxmlformats.org/spreadsheetml/2006/main" count="206" uniqueCount="179">
  <si>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</si>
  <si>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</si>
  <si>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</si>
  <si>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</si>
  <si>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</si>
  <si>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</si>
  <si>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</si>
  <si>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</si>
  <si>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</si>
  <si>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</si>
  <si>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</si>
  <si>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</si>
  <si>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</si>
  <si>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</si>
  <si>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</si>
  <si>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</si>
  <si>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</si>
  <si>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</si>
  <si>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</si>
  <si>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</si>
  <si>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</si>
  <si>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</si>
  <si>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</si>
  <si>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</si>
  <si>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</si>
  <si>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</si>
  <si>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</si>
  <si>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</si>
  <si>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</si>
  <si>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</si>
  <si>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</si>
  <si>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</si>
  <si>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</si>
  <si>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</si>
  <si>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</si>
  <si>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</si>
  <si>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</si>
  <si>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</si>
  <si>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</si>
  <si>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</si>
  <si>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</si>
  <si>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</si>
  <si>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</si>
  <si>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</si>
  <si>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</si>
  <si>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</si>
  <si>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</si>
  <si>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</si>
  <si>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</si>
  <si>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</si>
  <si>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</si>
  <si>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</si>
  <si>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</si>
  <si>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</si>
  <si>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</si>
  <si>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</si>
  <si>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</si>
  <si>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</si>
  <si>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</si>
  <si>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</si>
  <si>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</si>
  <si>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</si>
  <si>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</si>
  <si>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</si>
  <si>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</si>
  <si>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</si>
  <si>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</si>
  <si>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</si>
  <si>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</si>
  <si>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</si>
  <si>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</si>
  <si>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</si>
  <si>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</si>
  <si>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</si>
  <si>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</si>
  <si>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</si>
  <si>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</si>
  <si>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</si>
  <si>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</si>
  <si>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</si>
  <si>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</si>
  <si>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</si>
  <si>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</si>
  <si>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</si>
  <si>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</si>
  <si>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</si>
  <si>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</si>
  <si>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</si>
  <si>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</si>
  <si>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</si>
  <si>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</si>
  <si>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</si>
  <si>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16:11:56</t>
  </si>
  <si>
    <t xml:space="preserve">   16:12:08</t>
  </si>
  <si>
    <t xml:space="preserve">   16:12:18</t>
  </si>
  <si>
    <t xml:space="preserve">   16:12:28</t>
  </si>
  <si>
    <t xml:space="preserve">   16:12:38</t>
  </si>
  <si>
    <t xml:space="preserve">   16:12:48</t>
  </si>
  <si>
    <t xml:space="preserve">   16:12:58</t>
  </si>
  <si>
    <t xml:space="preserve">   16:13:08</t>
  </si>
  <si>
    <t xml:space="preserve">   16:13:18</t>
  </si>
  <si>
    <t xml:space="preserve">   16:13:28</t>
  </si>
  <si>
    <t xml:space="preserve">   16:13:38</t>
  </si>
  <si>
    <t xml:space="preserve">   16:13:48</t>
  </si>
  <si>
    <t xml:space="preserve">   16:13:58</t>
  </si>
  <si>
    <t xml:space="preserve">   16:14:08</t>
  </si>
  <si>
    <t xml:space="preserve">   16:14:18</t>
  </si>
  <si>
    <t xml:space="preserve">   16:14:28</t>
  </si>
  <si>
    <t xml:space="preserve">   16:14:38</t>
  </si>
  <si>
    <t xml:space="preserve">   16:14:48</t>
  </si>
  <si>
    <t xml:space="preserve">   16:14:58</t>
  </si>
  <si>
    <t xml:space="preserve">   16:15:08</t>
  </si>
  <si>
    <t xml:space="preserve">   16:15:18</t>
  </si>
  <si>
    <t xml:space="preserve">   16:15:28</t>
  </si>
  <si>
    <t xml:space="preserve">   16:15:38</t>
  </si>
  <si>
    <t xml:space="preserve">   16:15:48</t>
  </si>
  <si>
    <t xml:space="preserve">   16:15:58</t>
  </si>
  <si>
    <t xml:space="preserve">   16:16:08</t>
  </si>
  <si>
    <t xml:space="preserve">   16:16:18</t>
  </si>
  <si>
    <t xml:space="preserve">   16:16:28</t>
  </si>
  <si>
    <t xml:space="preserve">   16:16:38</t>
  </si>
  <si>
    <t xml:space="preserve">   16:16:48</t>
  </si>
  <si>
    <t xml:space="preserve">   16:16:58</t>
  </si>
  <si>
    <t xml:space="preserve">   16:17:08</t>
  </si>
  <si>
    <t xml:space="preserve">   16:17:18</t>
  </si>
  <si>
    <t xml:space="preserve">   16:17:28</t>
  </si>
  <si>
    <t xml:space="preserve">   16:17:38</t>
  </si>
  <si>
    <t xml:space="preserve">   16:17:48</t>
  </si>
  <si>
    <t xml:space="preserve">   16:17:58</t>
  </si>
  <si>
    <t xml:space="preserve">   16:18:08</t>
  </si>
  <si>
    <t xml:space="preserve">   16:18:18</t>
  </si>
  <si>
    <t xml:space="preserve">   16:18:28</t>
  </si>
  <si>
    <t xml:space="preserve">   16:18:37</t>
  </si>
  <si>
    <t xml:space="preserve">   16:18:47</t>
  </si>
  <si>
    <t xml:space="preserve">   16:18:57</t>
  </si>
  <si>
    <t xml:space="preserve">   16:19:07</t>
  </si>
  <si>
    <t xml:space="preserve">   16:19:17</t>
  </si>
  <si>
    <t xml:space="preserve">   16:19:27</t>
  </si>
  <si>
    <t xml:space="preserve">   16:19:37</t>
  </si>
  <si>
    <t xml:space="preserve">   16:19:47</t>
  </si>
  <si>
    <t xml:space="preserve">   16:19:57</t>
  </si>
  <si>
    <t xml:space="preserve">   16:20:07</t>
  </si>
  <si>
    <t xml:space="preserve">   16:20:17</t>
  </si>
  <si>
    <t xml:space="preserve">   16:20:27</t>
  </si>
  <si>
    <t xml:space="preserve">   16:20:37</t>
  </si>
  <si>
    <t xml:space="preserve">   16:20:47</t>
  </si>
  <si>
    <t xml:space="preserve">   16:20:57</t>
  </si>
  <si>
    <t xml:space="preserve">   16:21:07</t>
  </si>
  <si>
    <t xml:space="preserve">   16:21:18</t>
  </si>
  <si>
    <t xml:space="preserve">   16:21:28</t>
  </si>
  <si>
    <t xml:space="preserve">   16:21:38</t>
  </si>
  <si>
    <t xml:space="preserve">   16:21:48</t>
  </si>
  <si>
    <t xml:space="preserve">   16:21:58</t>
  </si>
  <si>
    <t xml:space="preserve">   16:22:08</t>
  </si>
  <si>
    <t xml:space="preserve">   16:22:18</t>
  </si>
  <si>
    <t xml:space="preserve">   16:22:28</t>
  </si>
  <si>
    <t xml:space="preserve">   16:22:38</t>
  </si>
  <si>
    <t xml:space="preserve">   16:22:48</t>
  </si>
  <si>
    <t xml:space="preserve">   16:22:58</t>
  </si>
  <si>
    <t xml:space="preserve">   16:23:08</t>
  </si>
  <si>
    <t xml:space="preserve">   16:23:18</t>
  </si>
  <si>
    <t xml:space="preserve">   16:23:28</t>
  </si>
  <si>
    <t xml:space="preserve">   16:23:38</t>
  </si>
  <si>
    <t xml:space="preserve">   16:23:48</t>
  </si>
  <si>
    <t xml:space="preserve">   16:23:58</t>
  </si>
  <si>
    <t xml:space="preserve">   16:24:08</t>
  </si>
  <si>
    <t xml:space="preserve">   16:24:18</t>
  </si>
  <si>
    <t xml:space="preserve">   16:24:28</t>
  </si>
  <si>
    <t xml:space="preserve">   16:24:38</t>
  </si>
  <si>
    <t xml:space="preserve">   16:24:48</t>
  </si>
  <si>
    <t xml:space="preserve">   16:24:58</t>
  </si>
  <si>
    <t xml:space="preserve">   16:25:08</t>
  </si>
  <si>
    <t xml:space="preserve">   16:25:18</t>
  </si>
  <si>
    <t xml:space="preserve">   16:25:28</t>
  </si>
  <si>
    <t xml:space="preserve">   16:25:38</t>
  </si>
  <si>
    <t xml:space="preserve">   16:25:48</t>
  </si>
  <si>
    <t>mg Chl a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</si>
  <si>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 Chl a]</t>
    </r>
  </si>
  <si>
    <t>Blank (Chamber 1)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</si>
</sst>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4" fillId="0" borderId="19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172" fontId="1" fillId="0" borderId="21" xfId="0" applyNumberFormat="1" applyFont="1" applyFill="1" applyBorder="1" applyAlignment="1">
      <alignment horizontal="right" wrapText="1"/>
    </xf>
    <xf numFmtId="0" fontId="1" fillId="0" borderId="22" xfId="0" applyFont="1" applyFill="1" applyBorder="1" applyAlignment="1">
      <alignment wrapText="1"/>
    </xf>
    <xf numFmtId="0" fontId="1" fillId="0" borderId="23" xfId="0" applyFont="1" applyFill="1" applyBorder="1"/>
    <xf numFmtId="0" fontId="4" fillId="0" borderId="1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21" xfId="0" applyFill="1" applyBorder="1" applyAlignment="1">
      <alignment wrapText="1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horizontal="center" vertical="center"/>
    </xf>
    <xf numFmtId="0" fontId="4" fillId="0" borderId="24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72012275068322"/>
                  <c:y val="-0.35594665992556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values'!$N$27:$N$104</c:f>
              <c:numCache>
                <c:formatCode>0.00</c:formatCode>
                <c:ptCount val="78"/>
                <c:pt idx="0">
                  <c:v>342.6123263873251</c:v>
                </c:pt>
                <c:pt idx="1">
                  <c:v>342.29198954123</c:v>
                </c:pt>
                <c:pt idx="2">
                  <c:v>342.9330263858615</c:v>
                </c:pt>
                <c:pt idx="3">
                  <c:v>338.7921039820741</c:v>
                </c:pt>
                <c:pt idx="4">
                  <c:v>345.8357545534002</c:v>
                </c:pt>
                <c:pt idx="5">
                  <c:v>345.8357545534002</c:v>
                </c:pt>
                <c:pt idx="6">
                  <c:v>347.7874612606817</c:v>
                </c:pt>
                <c:pt idx="7">
                  <c:v>339.1362286602748</c:v>
                </c:pt>
                <c:pt idx="8">
                  <c:v>343.2856835479932</c:v>
                </c:pt>
                <c:pt idx="9">
                  <c:v>345.5454824284452</c:v>
                </c:pt>
                <c:pt idx="10">
                  <c:v>341.3629549025144</c:v>
                </c:pt>
                <c:pt idx="11">
                  <c:v>343.2856835479932</c:v>
                </c:pt>
                <c:pt idx="12">
                  <c:v>341.043769697265</c:v>
                </c:pt>
                <c:pt idx="13">
                  <c:v>347.496824956071</c:v>
                </c:pt>
                <c:pt idx="14">
                  <c:v>349.4615554254058</c:v>
                </c:pt>
                <c:pt idx="15">
                  <c:v>342.6433195889656</c:v>
                </c:pt>
                <c:pt idx="16">
                  <c:v>347.496824956071</c:v>
                </c:pt>
                <c:pt idx="17">
                  <c:v>348.477509462173</c:v>
                </c:pt>
                <c:pt idx="18">
                  <c:v>342.9643193318024</c:v>
                </c:pt>
                <c:pt idx="19">
                  <c:v>344.8979900950339</c:v>
                </c:pt>
                <c:pt idx="20">
                  <c:v>341.6825019741703</c:v>
                </c:pt>
                <c:pt idx="21">
                  <c:v>340.4064828112434</c:v>
                </c:pt>
                <c:pt idx="22">
                  <c:v>342.0024114319552</c:v>
                </c:pt>
                <c:pt idx="23">
                  <c:v>343.9295074968631</c:v>
                </c:pt>
                <c:pt idx="24">
                  <c:v>346.194449515092</c:v>
                </c:pt>
                <c:pt idx="25">
                  <c:v>344.5747956368231</c:v>
                </c:pt>
                <c:pt idx="26">
                  <c:v>345.5454824284452</c:v>
                </c:pt>
                <c:pt idx="27">
                  <c:v>343.9295074968631</c:v>
                </c:pt>
                <c:pt idx="28">
                  <c:v>344.5747956368231</c:v>
                </c:pt>
                <c:pt idx="29">
                  <c:v>342.6433195889656</c:v>
                </c:pt>
                <c:pt idx="30">
                  <c:v>347.1706746048892</c:v>
                </c:pt>
                <c:pt idx="31">
                  <c:v>352.1022227263954</c:v>
                </c:pt>
                <c:pt idx="32">
                  <c:v>342.6433195889656</c:v>
                </c:pt>
                <c:pt idx="33">
                  <c:v>346.194449515092</c:v>
                </c:pt>
                <c:pt idx="34">
                  <c:v>346.5194874180304</c:v>
                </c:pt>
                <c:pt idx="35">
                  <c:v>346.5194874180304</c:v>
                </c:pt>
                <c:pt idx="36">
                  <c:v>341.6825019741703</c:v>
                </c:pt>
                <c:pt idx="37">
                  <c:v>347.1706746048892</c:v>
                </c:pt>
                <c:pt idx="38">
                  <c:v>343.9295074968631</c:v>
                </c:pt>
                <c:pt idx="39">
                  <c:v>348.477509462173</c:v>
                </c:pt>
                <c:pt idx="40">
                  <c:v>344.2519682798536</c:v>
                </c:pt>
                <c:pt idx="41">
                  <c:v>348.1502418485118</c:v>
                </c:pt>
                <c:pt idx="42">
                  <c:v>349.0960239186142</c:v>
                </c:pt>
                <c:pt idx="43">
                  <c:v>349.4240975959448</c:v>
                </c:pt>
                <c:pt idx="44">
                  <c:v>344.8648818399287</c:v>
                </c:pt>
                <c:pt idx="45">
                  <c:v>345.8357545534002</c:v>
                </c:pt>
                <c:pt idx="46">
                  <c:v>347.7874612606817</c:v>
                </c:pt>
                <c:pt idx="47">
                  <c:v>344.8648818399287</c:v>
                </c:pt>
                <c:pt idx="48">
                  <c:v>346.484844173724</c:v>
                </c:pt>
                <c:pt idx="49">
                  <c:v>341.9720153269252</c:v>
                </c:pt>
                <c:pt idx="50">
                  <c:v>348.1140431909025</c:v>
                </c:pt>
                <c:pt idx="51">
                  <c:v>346.8099429169671</c:v>
                </c:pt>
                <c:pt idx="52">
                  <c:v>349.061330127198</c:v>
                </c:pt>
                <c:pt idx="53">
                  <c:v>346.1281975526193</c:v>
                </c:pt>
                <c:pt idx="54">
                  <c:v>349.061330127198</c:v>
                </c:pt>
                <c:pt idx="55">
                  <c:v>346.7774142976211</c:v>
                </c:pt>
                <c:pt idx="56">
                  <c:v>348.7339419636018</c:v>
                </c:pt>
                <c:pt idx="57">
                  <c:v>347.42810777878</c:v>
                </c:pt>
                <c:pt idx="58">
                  <c:v>351.0335091968827</c:v>
                </c:pt>
                <c:pt idx="59">
                  <c:v>343.5460134063406</c:v>
                </c:pt>
                <c:pt idx="60">
                  <c:v>345.8041416317337</c:v>
                </c:pt>
                <c:pt idx="61">
                  <c:v>344.8341773385125</c:v>
                </c:pt>
                <c:pt idx="62">
                  <c:v>344.5115886418849</c:v>
                </c:pt>
                <c:pt idx="63">
                  <c:v>344.8341773385125</c:v>
                </c:pt>
                <c:pt idx="64">
                  <c:v>347.754009623044</c:v>
                </c:pt>
                <c:pt idx="65">
                  <c:v>342.2636722410164</c:v>
                </c:pt>
                <c:pt idx="66">
                  <c:v>345.1571320517111</c:v>
                </c:pt>
                <c:pt idx="67">
                  <c:v>342.9041170641552</c:v>
                </c:pt>
                <c:pt idx="68">
                  <c:v>344.1893654369004</c:v>
                </c:pt>
                <c:pt idx="69">
                  <c:v>346.452621598201</c:v>
                </c:pt>
                <c:pt idx="70">
                  <c:v>341.6246747808996</c:v>
                </c:pt>
                <c:pt idx="71">
                  <c:v>344.5115886418849</c:v>
                </c:pt>
                <c:pt idx="72">
                  <c:v>347.42810777878</c:v>
                </c:pt>
                <c:pt idx="73">
                  <c:v>347.102576180868</c:v>
                </c:pt>
                <c:pt idx="74">
                  <c:v>347.754009623044</c:v>
                </c:pt>
                <c:pt idx="75">
                  <c:v>346.1281975526193</c:v>
                </c:pt>
                <c:pt idx="76">
                  <c:v>344.8341773385125</c:v>
                </c:pt>
                <c:pt idx="77">
                  <c:v>345.8041416317337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345032"/>
        <c:axId val="-2119794744"/>
      </c:scatterChart>
      <c:valAx>
        <c:axId val="-2102345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19794744"/>
        <c:crosses val="autoZero"/>
        <c:crossBetween val="midCat"/>
      </c:valAx>
      <c:valAx>
        <c:axId val="-21197947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023450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6000546387119"/>
          <c:y val="0.384999295045236"/>
          <c:w val="0.22400016406262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13" sqref="B13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57.96</v>
      </c>
      <c r="C7" s="13" t="s">
        <v>4</v>
      </c>
      <c r="D7" s="13"/>
      <c r="E7" s="14"/>
    </row>
    <row r="8" spans="1:5">
      <c r="A8" s="11" t="s">
        <v>5</v>
      </c>
      <c r="B8">
        <v>29.56</v>
      </c>
      <c r="C8" s="13" t="s">
        <v>6</v>
      </c>
      <c r="D8" s="13"/>
      <c r="E8" s="14"/>
    </row>
    <row r="9" spans="1:5">
      <c r="A9" s="11" t="s">
        <v>7</v>
      </c>
      <c r="B9" s="12">
        <v>15</v>
      </c>
      <c r="C9" s="13" t="s">
        <v>8</v>
      </c>
      <c r="D9" s="13"/>
      <c r="E9" s="14"/>
    </row>
    <row r="10" spans="1:5">
      <c r="A10" s="11" t="s">
        <v>9</v>
      </c>
      <c r="B10">
        <v>22.2</v>
      </c>
      <c r="C10" s="13" t="s">
        <v>10</v>
      </c>
      <c r="D10" s="13"/>
      <c r="E10" s="14"/>
    </row>
    <row r="11" spans="1:5">
      <c r="A11" s="11" t="s">
        <v>11</v>
      </c>
      <c r="B11">
        <v>17.100000000000001</v>
      </c>
      <c r="C11" s="13" t="s">
        <v>12</v>
      </c>
      <c r="D11" s="13"/>
      <c r="E11" s="14"/>
    </row>
    <row r="12" spans="1:5">
      <c r="A12" s="11" t="s">
        <v>13</v>
      </c>
      <c r="B12" s="15">
        <v>17.3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448.27984423892292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93.690487445934892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932.75962299277296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699.62918572536637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35.419751557621176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35.419751557621176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1106.8672361756617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1.6234444715275853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1.6224296883422762</v>
      </c>
      <c r="C32" s="43"/>
      <c r="D32" s="43"/>
      <c r="E32" s="45"/>
    </row>
    <row r="33" spans="1:5">
      <c r="A33" s="42" t="s">
        <v>38</v>
      </c>
      <c r="B33" s="47">
        <f>TAN(B8*PI()/180)</f>
        <v>0.56715600248937403</v>
      </c>
      <c r="C33" s="43"/>
      <c r="D33" s="43"/>
      <c r="E33" s="45"/>
    </row>
    <row r="34" spans="1:5">
      <c r="A34" s="42" t="s">
        <v>39</v>
      </c>
      <c r="B34" s="47">
        <f>TAN(B9*PI()/180)</f>
        <v>0.2679491924311227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3.5275687359566273E-2</v>
      </c>
      <c r="C35" s="43"/>
      <c r="D35" s="43"/>
      <c r="E35" s="45"/>
    </row>
    <row r="36" spans="1:5">
      <c r="A36" s="42" t="s">
        <v>41</v>
      </c>
      <c r="B36" s="47">
        <f>B35+(B29*(B12-B11))</f>
        <v>3.5352287359566276E-2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152.55611200540289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13.063094175404828</v>
      </c>
      <c r="C39" s="48"/>
      <c r="D39" s="48"/>
      <c r="E39" s="45"/>
    </row>
    <row r="40" spans="1:5">
      <c r="A40" s="49" t="s">
        <v>44</v>
      </c>
      <c r="B40" s="48">
        <f>B33/B31-1</f>
        <v>-0.65064650350762743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9.013347658879839E-6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-2.1781677136746662E-3</v>
      </c>
      <c r="C43" s="48"/>
      <c r="D43" s="48"/>
      <c r="E43" s="50"/>
    </row>
    <row r="44" spans="1:5">
      <c r="A44" s="49" t="s">
        <v>47</v>
      </c>
      <c r="B44" s="48">
        <f>B34/B32-1</f>
        <v>-0.83484696171647299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6" max="16" width="13.33203125" customWidth="1"/>
    <col min="17" max="17" width="14.1640625" customWidth="1"/>
    <col min="18" max="18" width="13.1640625" customWidth="1"/>
    <col min="19" max="19" width="20.3320312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57.96</v>
      </c>
      <c r="C7" s="58" t="s">
        <v>50</v>
      </c>
      <c r="D7" s="59" t="s">
        <v>51</v>
      </c>
      <c r="E7">
        <v>22.2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29.56</v>
      </c>
      <c r="C8" s="64" t="s">
        <v>50</v>
      </c>
      <c r="D8" s="65" t="s">
        <v>54</v>
      </c>
      <c r="E8">
        <v>17.100000000000001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1.6234444715275853</v>
      </c>
      <c r="E13" s="83" t="s">
        <v>42</v>
      </c>
      <c r="F13" s="84">
        <f>$D$15/$D$13*1/$B$16*POWER(100,2)</f>
        <v>152.55611200540289</v>
      </c>
      <c r="G13" s="39" t="s">
        <v>40</v>
      </c>
      <c r="H13" s="84">
        <f>(-$F$14+(SQRT(POWER($F$14,2)-4*$F$13*$F$15)))/(2*$F$13)</f>
        <v>3.5275687359566273E-2</v>
      </c>
      <c r="I13" s="85" t="s">
        <v>45</v>
      </c>
      <c r="J13" s="86">
        <f>$D$16/$D$14*1/$B$16*POWER($H$14,2)</f>
        <v>1.6352337954727932E-5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1.6244601752366292</v>
      </c>
      <c r="E14" s="49" t="s">
        <v>43</v>
      </c>
      <c r="F14" s="48">
        <f>$D$15/$D$13*100+$D$15/$D$13*1/$B$16*100-$B$13*1/$B$16*100-100+$B$13*100</f>
        <v>13.063094175404828</v>
      </c>
      <c r="G14" s="42" t="s">
        <v>41</v>
      </c>
      <c r="H14" s="47">
        <f>$H$13+($B$15*(G21-$E$8))</f>
        <v>3.519908735956627E-2</v>
      </c>
      <c r="I14" s="89" t="s">
        <v>46</v>
      </c>
      <c r="J14" s="50">
        <f>$D$16/$D$14*$H$14+$D$16/$D$14*1/$B$16*$H$14-$B$13*1/$B$16*$H$14-$H$14+$B$13*$H$14</f>
        <v>2.8673357987336265E-3</v>
      </c>
      <c r="P14" s="129" t="s">
        <v>78</v>
      </c>
      <c r="Q14" s="129"/>
      <c r="R14" s="54"/>
    </row>
    <row r="15" spans="1:18" ht="36">
      <c r="A15" s="46" t="s">
        <v>34</v>
      </c>
      <c r="B15" s="43">
        <v>3.8299999999999999E-4</v>
      </c>
      <c r="C15" s="87" t="s">
        <v>38</v>
      </c>
      <c r="D15" s="88">
        <f>TAN($B$8*PI()/180)</f>
        <v>0.56715600248937403</v>
      </c>
      <c r="E15" s="49" t="s">
        <v>44</v>
      </c>
      <c r="F15" s="48">
        <f>$D$15/$D$13-1</f>
        <v>-0.65064650350762743</v>
      </c>
      <c r="G15" s="90"/>
      <c r="H15" s="48"/>
      <c r="I15" s="89" t="s">
        <v>47</v>
      </c>
      <c r="J15" s="50">
        <f>$D$16/$D$14-1</f>
        <v>-0.69775958982471131</v>
      </c>
      <c r="P15" s="113" t="s">
        <v>77</v>
      </c>
      <c r="Q15" s="114" t="s">
        <v>176</v>
      </c>
      <c r="R15" s="125" t="s">
        <v>178</v>
      </c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0.49097750967694026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5">
        <v>2.3810000000000001E-2</v>
      </c>
      <c r="Q16" s="116">
        <v>4.5977749999999998E-2</v>
      </c>
      <c r="R16" s="117">
        <v>-0.51480000000000181</v>
      </c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8" t="s">
        <v>91</v>
      </c>
      <c r="Q20" s="119" t="s">
        <v>86</v>
      </c>
      <c r="R20" s="119" t="s">
        <v>87</v>
      </c>
      <c r="S20" s="120" t="s">
        <v>177</v>
      </c>
    </row>
    <row r="21" spans="1:19">
      <c r="A21" s="102">
        <v>40413</v>
      </c>
      <c r="B21" t="s">
        <v>92</v>
      </c>
      <c r="C21">
        <v>0</v>
      </c>
      <c r="D21">
        <v>415.108</v>
      </c>
      <c r="E21">
        <v>26.15</v>
      </c>
      <c r="F21">
        <v>2728</v>
      </c>
      <c r="G21">
        <v>16.899999999999999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136.73003936042875</v>
      </c>
      <c r="J21" s="104">
        <f t="shared" ref="J21:J84" si="1">I21*20.9/100</f>
        <v>28.576578226329605</v>
      </c>
      <c r="K21" s="76">
        <f>($B$9-EXP(52.57-6690.9/(273.15+G21)-4.681*LN(273.15+G21)))*I21/100*0.2095</f>
        <v>286.64837898794912</v>
      </c>
      <c r="L21" s="76">
        <f t="shared" ref="L21:L84" si="2">K21/1.33322</f>
        <v>215.00455962853025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10.962678831128585</v>
      </c>
      <c r="N21" s="103">
        <f t="shared" ref="N21:N84" si="3">M21*31.25</f>
        <v>342.5837134727683</v>
      </c>
      <c r="P21" s="121">
        <f>Q46</f>
        <v>2.1239999999999668</v>
      </c>
      <c r="Q21" s="122">
        <f>P21*(6)</f>
        <v>12.743999999999801</v>
      </c>
      <c r="R21" s="123">
        <f>(Q21/1000)*(P16*1000)</f>
        <v>0.30343463999999526</v>
      </c>
      <c r="S21" s="124">
        <f>R21/Q16</f>
        <v>6.5995974139664355</v>
      </c>
    </row>
    <row r="22" spans="1:19">
      <c r="A22" s="102">
        <v>40413</v>
      </c>
      <c r="B22" t="s">
        <v>93</v>
      </c>
      <c r="C22">
        <v>0.20100000000000001</v>
      </c>
      <c r="D22">
        <v>412.78699999999998</v>
      </c>
      <c r="E22">
        <v>26.21</v>
      </c>
      <c r="F22">
        <v>2725</v>
      </c>
      <c r="G22">
        <v>16.899999999999999</v>
      </c>
      <c r="I22" s="103">
        <f t="shared" si="0"/>
        <v>135.96580338119475</v>
      </c>
      <c r="J22" s="104">
        <f t="shared" si="1"/>
        <v>28.4168529066697</v>
      </c>
      <c r="K22" s="76">
        <f t="shared" ref="K22:K36" si="4">($B$9-EXP(52.57-6690.9/(273.15+G22)-4.681*LN(273.15+G22)))*I22/100*0.2095</f>
        <v>285.04619262395471</v>
      </c>
      <c r="L22" s="76">
        <f t="shared" si="2"/>
        <v>213.80281770747115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10.901404266806617</v>
      </c>
      <c r="N22" s="103">
        <f t="shared" si="3"/>
        <v>340.6688833377068</v>
      </c>
      <c r="P22" s="54"/>
      <c r="Q22" s="54"/>
    </row>
    <row r="23" spans="1:19">
      <c r="A23" s="102">
        <v>40413</v>
      </c>
      <c r="B23" t="s">
        <v>94</v>
      </c>
      <c r="C23">
        <v>0.36799999999999999</v>
      </c>
      <c r="D23">
        <v>414.72</v>
      </c>
      <c r="E23">
        <v>26.16</v>
      </c>
      <c r="F23">
        <v>2721</v>
      </c>
      <c r="G23">
        <v>16.899999999999999</v>
      </c>
      <c r="I23" s="103">
        <f t="shared" si="0"/>
        <v>136.60230634658873</v>
      </c>
      <c r="J23" s="104">
        <f t="shared" si="1"/>
        <v>28.549882026437043</v>
      </c>
      <c r="K23" s="76">
        <f t="shared" si="4"/>
        <v>286.38059246838282</v>
      </c>
      <c r="L23" s="76">
        <f t="shared" si="2"/>
        <v>214.80370266601372</v>
      </c>
      <c r="M23" s="103">
        <f t="shared" si="5"/>
        <v>10.952437511712526</v>
      </c>
      <c r="N23" s="103">
        <f t="shared" si="3"/>
        <v>342.26367224101642</v>
      </c>
      <c r="P23" s="131" t="s">
        <v>84</v>
      </c>
      <c r="Q23" s="128"/>
      <c r="R23" s="128"/>
      <c r="S23" s="128"/>
    </row>
    <row r="24" spans="1:19">
      <c r="A24" s="102">
        <v>40413</v>
      </c>
      <c r="B24" t="s">
        <v>95</v>
      </c>
      <c r="C24">
        <v>0.53500000000000003</v>
      </c>
      <c r="D24">
        <v>415.88400000000001</v>
      </c>
      <c r="E24">
        <v>26.13</v>
      </c>
      <c r="F24">
        <v>2725</v>
      </c>
      <c r="G24">
        <v>16.899999999999999</v>
      </c>
      <c r="I24" s="103">
        <f t="shared" si="0"/>
        <v>136.98593946429</v>
      </c>
      <c r="J24" s="104">
        <f t="shared" si="1"/>
        <v>28.630061348036605</v>
      </c>
      <c r="K24" s="76">
        <f t="shared" si="4"/>
        <v>287.18486204827582</v>
      </c>
      <c r="L24" s="76">
        <f t="shared" si="2"/>
        <v>215.40695612747768</v>
      </c>
      <c r="M24" s="103">
        <f t="shared" si="5"/>
        <v>10.983196273123083</v>
      </c>
      <c r="N24" s="103">
        <f t="shared" si="3"/>
        <v>343.22488353509635</v>
      </c>
      <c r="P24" s="54"/>
      <c r="Q24" s="54"/>
      <c r="R24" s="54"/>
    </row>
    <row r="25" spans="1:19">
      <c r="A25" s="102">
        <v>40413</v>
      </c>
      <c r="B25" t="s">
        <v>96</v>
      </c>
      <c r="C25">
        <v>0.70199999999999996</v>
      </c>
      <c r="D25">
        <v>413.55900000000003</v>
      </c>
      <c r="E25">
        <v>26.19</v>
      </c>
      <c r="F25">
        <v>2720</v>
      </c>
      <c r="G25">
        <v>16.899999999999999</v>
      </c>
      <c r="I25" s="103">
        <f t="shared" si="0"/>
        <v>136.21997297231968</v>
      </c>
      <c r="J25" s="104">
        <f t="shared" si="1"/>
        <v>28.469974351214809</v>
      </c>
      <c r="K25" s="76">
        <f t="shared" si="4"/>
        <v>285.57904774214819</v>
      </c>
      <c r="L25" s="76">
        <f t="shared" si="2"/>
        <v>214.20249301851771</v>
      </c>
      <c r="M25" s="103">
        <f t="shared" si="5"/>
        <v>10.921782960538994</v>
      </c>
      <c r="N25" s="103">
        <f t="shared" si="3"/>
        <v>341.30571751684357</v>
      </c>
      <c r="P25" s="54"/>
      <c r="Q25" s="54"/>
      <c r="R25" s="54"/>
    </row>
    <row r="26" spans="1:19">
      <c r="A26" s="102">
        <v>40413</v>
      </c>
      <c r="B26" t="s">
        <v>97</v>
      </c>
      <c r="C26">
        <v>0.86899999999999999</v>
      </c>
      <c r="D26">
        <v>416.274</v>
      </c>
      <c r="E26">
        <v>26.12</v>
      </c>
      <c r="F26">
        <v>2718</v>
      </c>
      <c r="G26">
        <v>16.899999999999999</v>
      </c>
      <c r="I26" s="103">
        <f t="shared" si="0"/>
        <v>137.11410696965663</v>
      </c>
      <c r="J26" s="104">
        <f t="shared" si="1"/>
        <v>28.656848356658234</v>
      </c>
      <c r="K26" s="76">
        <f t="shared" si="4"/>
        <v>287.45355945978923</v>
      </c>
      <c r="L26" s="76">
        <f t="shared" si="2"/>
        <v>215.60849631702885</v>
      </c>
      <c r="M26" s="103">
        <f t="shared" si="5"/>
        <v>10.993472429002901</v>
      </c>
      <c r="N26" s="103">
        <f t="shared" si="3"/>
        <v>343.54601340634065</v>
      </c>
      <c r="P26" s="54"/>
      <c r="Q26" s="54"/>
      <c r="R26" s="54"/>
    </row>
    <row r="27" spans="1:19">
      <c r="A27" s="102">
        <v>40413</v>
      </c>
      <c r="B27" t="s">
        <v>98</v>
      </c>
      <c r="C27">
        <v>1.036</v>
      </c>
      <c r="D27">
        <v>415.06799999999998</v>
      </c>
      <c r="E27">
        <v>26.11</v>
      </c>
      <c r="F27">
        <v>2712</v>
      </c>
      <c r="G27">
        <v>17</v>
      </c>
      <c r="I27" s="103">
        <f t="shared" si="0"/>
        <v>137.00246120421369</v>
      </c>
      <c r="J27" s="104">
        <f t="shared" si="1"/>
        <v>28.633514391680659</v>
      </c>
      <c r="K27" s="76">
        <f t="shared" si="4"/>
        <v>287.18427494192906</v>
      </c>
      <c r="L27" s="76">
        <f t="shared" si="2"/>
        <v>215.4065157602864</v>
      </c>
      <c r="M27" s="103">
        <f t="shared" si="5"/>
        <v>10.963594444394404</v>
      </c>
      <c r="N27" s="103">
        <f t="shared" si="3"/>
        <v>342.61232638732514</v>
      </c>
      <c r="P27" s="54"/>
      <c r="Q27" s="54"/>
      <c r="R27" s="54"/>
    </row>
    <row r="28" spans="1:19">
      <c r="A28" s="102">
        <v>40413</v>
      </c>
      <c r="B28" t="s">
        <v>99</v>
      </c>
      <c r="C28">
        <v>1.2030000000000001</v>
      </c>
      <c r="D28">
        <v>414.68</v>
      </c>
      <c r="E28">
        <v>26.12</v>
      </c>
      <c r="F28">
        <v>2715</v>
      </c>
      <c r="G28">
        <v>17</v>
      </c>
      <c r="I28" s="103">
        <f t="shared" si="0"/>
        <v>136.87436617391458</v>
      </c>
      <c r="J28" s="104">
        <f t="shared" si="1"/>
        <v>28.606742530348146</v>
      </c>
      <c r="K28" s="76">
        <f t="shared" si="4"/>
        <v>286.91576240517048</v>
      </c>
      <c r="L28" s="76">
        <f t="shared" si="2"/>
        <v>215.20511423858812</v>
      </c>
      <c r="M28" s="103">
        <f t="shared" si="5"/>
        <v>10.953343665319359</v>
      </c>
      <c r="N28" s="103">
        <f t="shared" si="3"/>
        <v>342.29198954122995</v>
      </c>
      <c r="P28" s="54"/>
      <c r="Q28" s="54"/>
      <c r="R28" s="54"/>
    </row>
    <row r="29" spans="1:19">
      <c r="A29" s="102">
        <v>40413</v>
      </c>
      <c r="B29" t="s">
        <v>100</v>
      </c>
      <c r="C29">
        <v>1.369</v>
      </c>
      <c r="D29">
        <v>415.45699999999999</v>
      </c>
      <c r="E29">
        <v>26.1</v>
      </c>
      <c r="F29">
        <v>2711</v>
      </c>
      <c r="G29">
        <v>17</v>
      </c>
      <c r="I29" s="103">
        <f t="shared" si="0"/>
        <v>137.13070145047379</v>
      </c>
      <c r="J29" s="104">
        <f t="shared" si="1"/>
        <v>28.66031660314902</v>
      </c>
      <c r="K29" s="76">
        <f t="shared" si="4"/>
        <v>287.45309188008383</v>
      </c>
      <c r="L29" s="76">
        <f t="shared" si="2"/>
        <v>215.60814560243907</v>
      </c>
      <c r="M29" s="103">
        <f t="shared" si="5"/>
        <v>10.973856844347567</v>
      </c>
      <c r="N29" s="103">
        <f t="shared" si="3"/>
        <v>342.93302638586147</v>
      </c>
      <c r="P29" s="54"/>
      <c r="Q29" s="54"/>
      <c r="R29" s="54"/>
    </row>
    <row r="30" spans="1:19">
      <c r="A30" s="102">
        <v>40413</v>
      </c>
      <c r="B30" t="s">
        <v>101</v>
      </c>
      <c r="C30">
        <v>1.536</v>
      </c>
      <c r="D30">
        <v>410.44</v>
      </c>
      <c r="E30">
        <v>26.23</v>
      </c>
      <c r="F30">
        <v>2717</v>
      </c>
      <c r="G30">
        <v>17</v>
      </c>
      <c r="I30" s="103">
        <f t="shared" si="0"/>
        <v>135.47484578714554</v>
      </c>
      <c r="J30" s="104">
        <f t="shared" si="1"/>
        <v>28.314242769513417</v>
      </c>
      <c r="K30" s="76">
        <f t="shared" si="4"/>
        <v>283.98209067396255</v>
      </c>
      <c r="L30" s="76">
        <f t="shared" si="2"/>
        <v>213.00467340271112</v>
      </c>
      <c r="M30" s="103">
        <f t="shared" si="5"/>
        <v>10.841347327426373</v>
      </c>
      <c r="N30" s="103">
        <f t="shared" si="3"/>
        <v>338.79210398207414</v>
      </c>
      <c r="P30" s="54"/>
      <c r="Q30" s="54"/>
      <c r="R30" s="54"/>
    </row>
    <row r="31" spans="1:19">
      <c r="A31" s="102">
        <v>40413</v>
      </c>
      <c r="B31" t="s">
        <v>102</v>
      </c>
      <c r="C31">
        <v>1.7030000000000001</v>
      </c>
      <c r="D31">
        <v>418.97300000000001</v>
      </c>
      <c r="E31">
        <v>26.01</v>
      </c>
      <c r="F31">
        <v>2713</v>
      </c>
      <c r="G31">
        <v>17</v>
      </c>
      <c r="I31" s="103">
        <f t="shared" si="0"/>
        <v>138.29143290270426</v>
      </c>
      <c r="J31" s="104">
        <f t="shared" si="1"/>
        <v>28.902909476665187</v>
      </c>
      <c r="K31" s="76">
        <f t="shared" si="4"/>
        <v>289.88621474211925</v>
      </c>
      <c r="L31" s="76">
        <f t="shared" si="2"/>
        <v>217.43314287373369</v>
      </c>
      <c r="M31" s="103">
        <f t="shared" si="5"/>
        <v>11.066744145708807</v>
      </c>
      <c r="N31" s="103">
        <f t="shared" si="3"/>
        <v>345.83575455340019</v>
      </c>
      <c r="P31" s="54"/>
      <c r="Q31" s="54"/>
      <c r="R31" s="54"/>
    </row>
    <row r="32" spans="1:19">
      <c r="A32" s="102">
        <v>40413</v>
      </c>
      <c r="B32" t="s">
        <v>103</v>
      </c>
      <c r="C32">
        <v>1.87</v>
      </c>
      <c r="D32">
        <v>418.97300000000001</v>
      </c>
      <c r="E32">
        <v>26.01</v>
      </c>
      <c r="F32">
        <v>2712</v>
      </c>
      <c r="G32">
        <v>17</v>
      </c>
      <c r="I32" s="103">
        <f t="shared" si="0"/>
        <v>138.29143290270426</v>
      </c>
      <c r="J32" s="104">
        <f t="shared" si="1"/>
        <v>28.902909476665187</v>
      </c>
      <c r="K32" s="76">
        <f t="shared" si="4"/>
        <v>289.88621474211925</v>
      </c>
      <c r="L32" s="76">
        <f t="shared" si="2"/>
        <v>217.43314287373369</v>
      </c>
      <c r="M32" s="103">
        <f t="shared" si="5"/>
        <v>11.066744145708807</v>
      </c>
      <c r="N32" s="103">
        <f t="shared" si="3"/>
        <v>345.83575455340019</v>
      </c>
      <c r="P32" s="54"/>
      <c r="Q32" s="54"/>
      <c r="R32" s="54"/>
    </row>
    <row r="33" spans="1:18">
      <c r="A33" s="102">
        <v>40413</v>
      </c>
      <c r="B33" t="s">
        <v>104</v>
      </c>
      <c r="C33">
        <v>2.0369999999999999</v>
      </c>
      <c r="D33">
        <v>421.33800000000002</v>
      </c>
      <c r="E33">
        <v>25.95</v>
      </c>
      <c r="F33">
        <v>2713</v>
      </c>
      <c r="G33">
        <v>17</v>
      </c>
      <c r="I33" s="103">
        <f t="shared" si="0"/>
        <v>139.07187365702796</v>
      </c>
      <c r="J33" s="104">
        <f t="shared" si="1"/>
        <v>29.06602159431884</v>
      </c>
      <c r="K33" s="76">
        <f t="shared" si="4"/>
        <v>291.52217303217873</v>
      </c>
      <c r="L33" s="76">
        <f t="shared" si="2"/>
        <v>218.6602158924849</v>
      </c>
      <c r="M33" s="103">
        <f t="shared" si="5"/>
        <v>11.129198760341813</v>
      </c>
      <c r="N33" s="103">
        <f t="shared" si="3"/>
        <v>347.78746126068165</v>
      </c>
      <c r="P33" s="54"/>
      <c r="Q33" s="54"/>
      <c r="R33" s="54"/>
    </row>
    <row r="34" spans="1:18">
      <c r="A34" s="102">
        <v>40413</v>
      </c>
      <c r="B34" t="s">
        <v>105</v>
      </c>
      <c r="C34">
        <v>2.2040000000000002</v>
      </c>
      <c r="D34">
        <v>410.78399999999999</v>
      </c>
      <c r="E34">
        <v>26.18</v>
      </c>
      <c r="F34">
        <v>2717</v>
      </c>
      <c r="G34">
        <v>17.100000000000001</v>
      </c>
      <c r="I34" s="103">
        <f t="shared" si="0"/>
        <v>135.87097993908338</v>
      </c>
      <c r="J34" s="104">
        <f t="shared" si="1"/>
        <v>28.397034807268422</v>
      </c>
      <c r="K34" s="76">
        <f t="shared" si="4"/>
        <v>284.77733830677289</v>
      </c>
      <c r="L34" s="76">
        <f t="shared" si="2"/>
        <v>213.60115982866509</v>
      </c>
      <c r="M34" s="103">
        <f t="shared" si="5"/>
        <v>10.852359317128794</v>
      </c>
      <c r="N34" s="103">
        <f t="shared" si="3"/>
        <v>339.13622866027481</v>
      </c>
      <c r="P34" s="54"/>
      <c r="Q34" s="54"/>
      <c r="R34" s="54"/>
    </row>
    <row r="35" spans="1:18">
      <c r="A35" s="102">
        <v>40413</v>
      </c>
      <c r="B35" t="s">
        <v>106</v>
      </c>
      <c r="C35">
        <v>2.371</v>
      </c>
      <c r="D35">
        <v>415.81</v>
      </c>
      <c r="E35">
        <v>26.05</v>
      </c>
      <c r="F35">
        <v>2708</v>
      </c>
      <c r="G35">
        <v>17.100000000000001</v>
      </c>
      <c r="I35" s="103">
        <f t="shared" si="0"/>
        <v>137.5334107092624</v>
      </c>
      <c r="J35" s="104">
        <f t="shared" si="1"/>
        <v>28.744482838235839</v>
      </c>
      <c r="K35" s="76">
        <f t="shared" si="4"/>
        <v>288.26169243495474</v>
      </c>
      <c r="L35" s="76">
        <f t="shared" si="2"/>
        <v>216.2146475712596</v>
      </c>
      <c r="M35" s="103">
        <f t="shared" si="5"/>
        <v>10.985141873535783</v>
      </c>
      <c r="N35" s="103">
        <f t="shared" si="3"/>
        <v>343.28568354799319</v>
      </c>
      <c r="P35" s="54"/>
      <c r="Q35" s="54"/>
      <c r="R35" s="54"/>
    </row>
    <row r="36" spans="1:18">
      <c r="A36" s="102">
        <v>40413</v>
      </c>
      <c r="B36" t="s">
        <v>107</v>
      </c>
      <c r="C36">
        <v>2.5379999999999998</v>
      </c>
      <c r="D36">
        <v>418.548</v>
      </c>
      <c r="E36">
        <v>25.98</v>
      </c>
      <c r="F36">
        <v>2710</v>
      </c>
      <c r="G36">
        <v>17.100000000000001</v>
      </c>
      <c r="I36" s="103">
        <f t="shared" si="0"/>
        <v>138.43877280981178</v>
      </c>
      <c r="J36" s="104">
        <f t="shared" si="1"/>
        <v>28.93370351725066</v>
      </c>
      <c r="K36" s="76">
        <f t="shared" si="4"/>
        <v>290.15927652034128</v>
      </c>
      <c r="L36" s="76">
        <f t="shared" si="2"/>
        <v>217.63795661656835</v>
      </c>
      <c r="M36" s="103">
        <f t="shared" si="5"/>
        <v>11.057455437710248</v>
      </c>
      <c r="N36" s="103">
        <f t="shared" si="3"/>
        <v>345.54548242844521</v>
      </c>
      <c r="P36" s="54"/>
      <c r="Q36" s="54"/>
      <c r="R36" s="54"/>
    </row>
    <row r="37" spans="1:18">
      <c r="A37" s="102">
        <v>40413</v>
      </c>
      <c r="B37" t="s">
        <v>108</v>
      </c>
      <c r="C37">
        <v>2.7050000000000001</v>
      </c>
      <c r="D37">
        <v>413.48200000000003</v>
      </c>
      <c r="E37">
        <v>26.11</v>
      </c>
      <c r="F37">
        <v>2711</v>
      </c>
      <c r="G37">
        <v>17.100000000000001</v>
      </c>
      <c r="I37" s="103">
        <f t="shared" si="0"/>
        <v>136.76309187234494</v>
      </c>
      <c r="J37" s="104">
        <f t="shared" si="1"/>
        <v>28.583486201320092</v>
      </c>
      <c r="K37" s="76">
        <f t="shared" ref="K37:K42" si="6">($B$9-EXP(52.57-6690.9/(273.15+G37)-4.681*LN(273.15+G37)))*I37/100*0.2095</f>
        <v>286.6471508446661</v>
      </c>
      <c r="L37" s="76">
        <f t="shared" si="2"/>
        <v>215.0036384427672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10.923614556880461</v>
      </c>
      <c r="N37" s="103">
        <f t="shared" si="3"/>
        <v>341.36295490251439</v>
      </c>
      <c r="P37" s="54"/>
      <c r="Q37" s="54"/>
      <c r="R37" s="54"/>
    </row>
    <row r="38" spans="1:18">
      <c r="A38" s="102">
        <v>40413</v>
      </c>
      <c r="B38" t="s">
        <v>109</v>
      </c>
      <c r="C38">
        <v>2.8719999999999999</v>
      </c>
      <c r="D38">
        <v>415.81</v>
      </c>
      <c r="E38">
        <v>26.05</v>
      </c>
      <c r="F38">
        <v>2709</v>
      </c>
      <c r="G38">
        <v>17.100000000000001</v>
      </c>
      <c r="I38" s="103">
        <f t="shared" si="0"/>
        <v>137.5334107092624</v>
      </c>
      <c r="J38" s="104">
        <f t="shared" si="1"/>
        <v>28.744482838235839</v>
      </c>
      <c r="K38" s="76">
        <f t="shared" si="6"/>
        <v>288.26169243495474</v>
      </c>
      <c r="L38" s="76">
        <f t="shared" si="2"/>
        <v>216.2146475712596</v>
      </c>
      <c r="M38" s="103">
        <f t="shared" si="7"/>
        <v>10.985141873535783</v>
      </c>
      <c r="N38" s="103">
        <f t="shared" si="3"/>
        <v>343.28568354799319</v>
      </c>
      <c r="P38" s="54"/>
      <c r="Q38" s="54"/>
      <c r="R38" s="54"/>
    </row>
    <row r="39" spans="1:18">
      <c r="A39" s="102">
        <v>40413</v>
      </c>
      <c r="B39" t="s">
        <v>110</v>
      </c>
      <c r="C39">
        <v>3.0379999999999998</v>
      </c>
      <c r="D39">
        <v>413.09500000000003</v>
      </c>
      <c r="E39">
        <v>26.12</v>
      </c>
      <c r="F39">
        <v>2715</v>
      </c>
      <c r="G39">
        <v>17.100000000000001</v>
      </c>
      <c r="I39" s="103">
        <f t="shared" si="0"/>
        <v>136.63521403755684</v>
      </c>
      <c r="J39" s="104">
        <f t="shared" si="1"/>
        <v>28.556759733849375</v>
      </c>
      <c r="K39" s="76">
        <f t="shared" si="6"/>
        <v>286.37912665410158</v>
      </c>
      <c r="L39" s="76">
        <f t="shared" si="2"/>
        <v>214.80260321184917</v>
      </c>
      <c r="M39" s="103">
        <f t="shared" si="7"/>
        <v>10.913400630312481</v>
      </c>
      <c r="N39" s="103">
        <f t="shared" si="3"/>
        <v>341.04376969726502</v>
      </c>
      <c r="P39" s="54"/>
      <c r="Q39" s="54"/>
      <c r="R39" s="54"/>
    </row>
    <row r="40" spans="1:18">
      <c r="A40" s="102">
        <v>40413</v>
      </c>
      <c r="B40" t="s">
        <v>111</v>
      </c>
      <c r="C40">
        <v>3.2050000000000001</v>
      </c>
      <c r="D40">
        <v>420.911</v>
      </c>
      <c r="E40">
        <v>25.92</v>
      </c>
      <c r="F40">
        <v>2713</v>
      </c>
      <c r="G40">
        <v>17.100000000000001</v>
      </c>
      <c r="I40" s="103">
        <f t="shared" si="0"/>
        <v>139.2205554653325</v>
      </c>
      <c r="J40" s="104">
        <f t="shared" si="1"/>
        <v>29.097096092254489</v>
      </c>
      <c r="K40" s="76">
        <f t="shared" si="6"/>
        <v>291.79784557955765</v>
      </c>
      <c r="L40" s="76">
        <f t="shared" si="2"/>
        <v>218.8669878786379</v>
      </c>
      <c r="M40" s="103">
        <f t="shared" si="7"/>
        <v>11.119898398594271</v>
      </c>
      <c r="N40" s="103">
        <f t="shared" si="3"/>
        <v>347.49682495607101</v>
      </c>
      <c r="P40" s="54"/>
      <c r="Q40" s="54"/>
      <c r="R40" s="54"/>
    </row>
    <row r="41" spans="1:18">
      <c r="A41" s="102">
        <v>40413</v>
      </c>
      <c r="B41" t="s">
        <v>112</v>
      </c>
      <c r="C41">
        <v>3.3719999999999999</v>
      </c>
      <c r="D41">
        <v>423.291</v>
      </c>
      <c r="E41">
        <v>25.86</v>
      </c>
      <c r="F41">
        <v>2714</v>
      </c>
      <c r="G41">
        <v>17.100000000000001</v>
      </c>
      <c r="I41" s="103">
        <f t="shared" si="0"/>
        <v>140.00770184376356</v>
      </c>
      <c r="J41" s="104">
        <f t="shared" si="1"/>
        <v>29.261609685346581</v>
      </c>
      <c r="K41" s="76">
        <f t="shared" si="6"/>
        <v>293.44765667687892</v>
      </c>
      <c r="L41" s="76">
        <f t="shared" si="2"/>
        <v>220.10445138602699</v>
      </c>
      <c r="M41" s="103">
        <f t="shared" si="7"/>
        <v>11.182769773612986</v>
      </c>
      <c r="N41" s="103">
        <f t="shared" si="3"/>
        <v>349.46155542540578</v>
      </c>
      <c r="P41" s="54"/>
      <c r="Q41" s="54"/>
      <c r="R41" s="54"/>
    </row>
    <row r="42" spans="1:18">
      <c r="A42" s="102">
        <v>40413</v>
      </c>
      <c r="B42" t="s">
        <v>113</v>
      </c>
      <c r="C42">
        <v>3.5390000000000001</v>
      </c>
      <c r="D42">
        <v>415.03199999999998</v>
      </c>
      <c r="E42">
        <v>26.07</v>
      </c>
      <c r="F42">
        <v>2715</v>
      </c>
      <c r="G42">
        <v>17.100000000000001</v>
      </c>
      <c r="I42" s="103">
        <f t="shared" si="0"/>
        <v>137.27605507098272</v>
      </c>
      <c r="J42" s="104">
        <f t="shared" si="1"/>
        <v>28.690695509835386</v>
      </c>
      <c r="K42" s="76">
        <f t="shared" si="6"/>
        <v>287.72229061640314</v>
      </c>
      <c r="L42" s="76">
        <f t="shared" si="2"/>
        <v>215.81006181755683</v>
      </c>
      <c r="M42" s="103">
        <f t="shared" si="7"/>
        <v>10.964586226846899</v>
      </c>
      <c r="N42" s="103">
        <f t="shared" si="3"/>
        <v>342.6433195889656</v>
      </c>
      <c r="P42" s="54"/>
      <c r="Q42" s="54"/>
      <c r="R42" s="54"/>
    </row>
    <row r="43" spans="1:18" ht="24">
      <c r="A43" s="102">
        <v>40413</v>
      </c>
      <c r="B43" t="s">
        <v>114</v>
      </c>
      <c r="C43">
        <v>3.706</v>
      </c>
      <c r="D43">
        <v>420.911</v>
      </c>
      <c r="E43">
        <v>25.92</v>
      </c>
      <c r="F43">
        <v>2715</v>
      </c>
      <c r="G43">
        <v>17.100000000000001</v>
      </c>
      <c r="I43" s="103">
        <f t="shared" ref="I43:I104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139.2205554653325</v>
      </c>
      <c r="J43" s="104">
        <f t="shared" si="1"/>
        <v>29.097096092254489</v>
      </c>
      <c r="K43" s="76">
        <f t="shared" ref="K43:K104" si="9">($B$9-EXP(52.57-6690.9/(273.15+G43)-4.681*LN(273.15+G43)))*I43/100*0.2095</f>
        <v>291.79784557955765</v>
      </c>
      <c r="L43" s="76">
        <f t="shared" si="2"/>
        <v>218.8669878786379</v>
      </c>
      <c r="M43" s="103">
        <f t="shared" ref="M43:M104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11.119898398594271</v>
      </c>
      <c r="N43" s="103">
        <f t="shared" si="3"/>
        <v>347.49682495607101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115</v>
      </c>
      <c r="C44">
        <v>3.8730000000000002</v>
      </c>
      <c r="D44">
        <v>422.09899999999999</v>
      </c>
      <c r="E44">
        <v>25.89</v>
      </c>
      <c r="F44">
        <v>2712</v>
      </c>
      <c r="G44">
        <v>17.100000000000001</v>
      </c>
      <c r="I44" s="103">
        <f t="shared" si="8"/>
        <v>139.61345529022455</v>
      </c>
      <c r="J44" s="104">
        <f t="shared" si="1"/>
        <v>29.179212155656927</v>
      </c>
      <c r="K44" s="76">
        <f t="shared" si="9"/>
        <v>292.62133979741145</v>
      </c>
      <c r="L44" s="76">
        <f t="shared" si="2"/>
        <v>219.48466104424733</v>
      </c>
      <c r="M44" s="103">
        <f t="shared" si="10"/>
        <v>11.151280302789537</v>
      </c>
      <c r="N44" s="103">
        <f t="shared" si="3"/>
        <v>348.47750946217303</v>
      </c>
      <c r="P44" s="111" t="s">
        <v>88</v>
      </c>
      <c r="Q44" s="54">
        <f>0.0354*80+343.92</f>
        <v>346.75200000000001</v>
      </c>
      <c r="R44" s="111" t="s">
        <v>79</v>
      </c>
    </row>
    <row r="45" spans="1:18" ht="24">
      <c r="A45" s="102">
        <v>40413</v>
      </c>
      <c r="B45" t="s">
        <v>116</v>
      </c>
      <c r="C45">
        <v>4.04</v>
      </c>
      <c r="D45">
        <v>415.42099999999999</v>
      </c>
      <c r="E45">
        <v>26.06</v>
      </c>
      <c r="F45">
        <v>2716</v>
      </c>
      <c r="G45">
        <v>17.100000000000001</v>
      </c>
      <c r="I45" s="103">
        <f t="shared" si="8"/>
        <v>137.40465987912049</v>
      </c>
      <c r="J45" s="104">
        <f t="shared" si="1"/>
        <v>28.717573914736182</v>
      </c>
      <c r="K45" s="76">
        <f t="shared" si="9"/>
        <v>287.99183849904409</v>
      </c>
      <c r="L45" s="76">
        <f t="shared" si="2"/>
        <v>216.0122399146758</v>
      </c>
      <c r="M45" s="103">
        <f t="shared" si="10"/>
        <v>10.974858218617676</v>
      </c>
      <c r="N45" s="103">
        <f t="shared" si="3"/>
        <v>342.96431933180236</v>
      </c>
      <c r="P45" s="111" t="s">
        <v>83</v>
      </c>
      <c r="Q45" s="54">
        <f>0.0354*20+343.92</f>
        <v>344.62800000000004</v>
      </c>
      <c r="R45" s="111" t="s">
        <v>80</v>
      </c>
    </row>
    <row r="46" spans="1:18" ht="39" customHeight="1">
      <c r="A46" s="102">
        <v>40413</v>
      </c>
      <c r="B46" t="s">
        <v>117</v>
      </c>
      <c r="C46">
        <v>4.2069999999999999</v>
      </c>
      <c r="D46">
        <v>417.76299999999998</v>
      </c>
      <c r="E46">
        <v>26</v>
      </c>
      <c r="F46">
        <v>2714</v>
      </c>
      <c r="G46">
        <v>17.100000000000001</v>
      </c>
      <c r="I46" s="103">
        <f t="shared" si="8"/>
        <v>138.17936254806779</v>
      </c>
      <c r="J46" s="104">
        <f t="shared" si="1"/>
        <v>28.879486772546166</v>
      </c>
      <c r="K46" s="76">
        <f t="shared" si="9"/>
        <v>289.61556833554693</v>
      </c>
      <c r="L46" s="76">
        <f t="shared" si="2"/>
        <v>217.23014081362933</v>
      </c>
      <c r="M46" s="103">
        <f t="shared" si="10"/>
        <v>11.036735683041085</v>
      </c>
      <c r="N46" s="103">
        <f t="shared" si="3"/>
        <v>344.89799009503389</v>
      </c>
      <c r="P46" s="111" t="s">
        <v>89</v>
      </c>
      <c r="Q46" s="112">
        <f>Q44-Q45</f>
        <v>2.1239999999999668</v>
      </c>
      <c r="R46" s="111" t="s">
        <v>90</v>
      </c>
    </row>
    <row r="47" spans="1:18" ht="40.5" customHeight="1">
      <c r="A47" s="102">
        <v>40413</v>
      </c>
      <c r="B47" t="s">
        <v>118</v>
      </c>
      <c r="C47">
        <v>4.3739999999999997</v>
      </c>
      <c r="D47">
        <v>413.86900000000003</v>
      </c>
      <c r="E47">
        <v>26.1</v>
      </c>
      <c r="F47">
        <v>2712</v>
      </c>
      <c r="G47">
        <v>17.100000000000001</v>
      </c>
      <c r="I47" s="103">
        <f t="shared" si="8"/>
        <v>136.89111468469403</v>
      </c>
      <c r="J47" s="104">
        <f t="shared" si="1"/>
        <v>28.610242969101051</v>
      </c>
      <c r="K47" s="76">
        <f t="shared" si="9"/>
        <v>286.91547889941091</v>
      </c>
      <c r="L47" s="76">
        <f t="shared" si="2"/>
        <v>215.20490159119342</v>
      </c>
      <c r="M47" s="103">
        <f t="shared" si="10"/>
        <v>10.933840063173449</v>
      </c>
      <c r="N47" s="103">
        <f t="shared" si="3"/>
        <v>341.68250197417029</v>
      </c>
      <c r="P47" s="110" t="s">
        <v>85</v>
      </c>
      <c r="Q47" s="54"/>
      <c r="R47" s="54"/>
    </row>
    <row r="48" spans="1:18">
      <c r="A48" s="102">
        <v>40413</v>
      </c>
      <c r="B48" t="s">
        <v>119</v>
      </c>
      <c r="C48">
        <v>4.5410000000000004</v>
      </c>
      <c r="D48">
        <v>412.32299999999998</v>
      </c>
      <c r="E48">
        <v>26.14</v>
      </c>
      <c r="F48">
        <v>2722</v>
      </c>
      <c r="G48">
        <v>17.100000000000001</v>
      </c>
      <c r="I48" s="103">
        <f t="shared" si="8"/>
        <v>136.37989246944201</v>
      </c>
      <c r="J48" s="104">
        <f t="shared" si="1"/>
        <v>28.503397526113375</v>
      </c>
      <c r="K48" s="76">
        <f t="shared" si="9"/>
        <v>285.8439881233229</v>
      </c>
      <c r="L48" s="76">
        <f t="shared" si="2"/>
        <v>214.40121519578381</v>
      </c>
      <c r="M48" s="103">
        <f t="shared" si="10"/>
        <v>10.893007449959791</v>
      </c>
      <c r="N48" s="103">
        <f t="shared" si="3"/>
        <v>340.40648281124345</v>
      </c>
    </row>
    <row r="49" spans="1:14">
      <c r="A49" s="102">
        <v>40413</v>
      </c>
      <c r="B49" t="s">
        <v>120</v>
      </c>
      <c r="C49">
        <v>4.7080000000000002</v>
      </c>
      <c r="D49">
        <v>414.25599999999997</v>
      </c>
      <c r="E49">
        <v>26.09</v>
      </c>
      <c r="F49">
        <v>2715</v>
      </c>
      <c r="G49">
        <v>17.100000000000001</v>
      </c>
      <c r="I49" s="103">
        <f t="shared" si="8"/>
        <v>137.01928268282484</v>
      </c>
      <c r="J49" s="104">
        <f t="shared" si="1"/>
        <v>28.637030080710389</v>
      </c>
      <c r="K49" s="76">
        <f t="shared" si="9"/>
        <v>287.18411125475387</v>
      </c>
      <c r="L49" s="76">
        <f t="shared" si="2"/>
        <v>215.40639298446908</v>
      </c>
      <c r="M49" s="103">
        <f t="shared" si="10"/>
        <v>10.944077165822566</v>
      </c>
      <c r="N49" s="103">
        <f t="shared" si="3"/>
        <v>342.00241143195518</v>
      </c>
    </row>
    <row r="50" spans="1:14">
      <c r="A50" s="102">
        <v>40413</v>
      </c>
      <c r="B50" t="s">
        <v>121</v>
      </c>
      <c r="C50">
        <v>4.8739999999999997</v>
      </c>
      <c r="D50">
        <v>416.59</v>
      </c>
      <c r="E50">
        <v>26.03</v>
      </c>
      <c r="F50">
        <v>2716</v>
      </c>
      <c r="G50">
        <v>17.100000000000001</v>
      </c>
      <c r="I50" s="103">
        <f t="shared" si="8"/>
        <v>137.79135127546724</v>
      </c>
      <c r="J50" s="104">
        <f t="shared" si="1"/>
        <v>28.79839241657265</v>
      </c>
      <c r="K50" s="76">
        <f t="shared" si="9"/>
        <v>288.80232022698283</v>
      </c>
      <c r="L50" s="76">
        <f t="shared" si="2"/>
        <v>216.62015288323218</v>
      </c>
      <c r="M50" s="103">
        <f t="shared" si="10"/>
        <v>11.005744239899618</v>
      </c>
      <c r="N50" s="103">
        <f t="shared" si="3"/>
        <v>343.9295074968631</v>
      </c>
    </row>
    <row r="51" spans="1:14">
      <c r="A51" s="102">
        <v>40413</v>
      </c>
      <c r="B51" t="s">
        <v>122</v>
      </c>
      <c r="C51">
        <v>5.0410000000000004</v>
      </c>
      <c r="D51">
        <v>419.334</v>
      </c>
      <c r="E51">
        <v>25.96</v>
      </c>
      <c r="F51">
        <v>2713</v>
      </c>
      <c r="G51">
        <v>17.100000000000001</v>
      </c>
      <c r="I51" s="103">
        <f t="shared" si="8"/>
        <v>138.69877391426243</v>
      </c>
      <c r="J51" s="104">
        <f t="shared" si="1"/>
        <v>28.988043748080845</v>
      </c>
      <c r="K51" s="76">
        <f t="shared" si="9"/>
        <v>290.7042230756357</v>
      </c>
      <c r="L51" s="76">
        <f t="shared" si="2"/>
        <v>218.04670127633526</v>
      </c>
      <c r="M51" s="103">
        <f t="shared" si="10"/>
        <v>11.078222384482942</v>
      </c>
      <c r="N51" s="103">
        <f t="shared" si="3"/>
        <v>346.19444951509195</v>
      </c>
    </row>
    <row r="52" spans="1:14">
      <c r="A52" s="102">
        <v>40413</v>
      </c>
      <c r="B52" t="s">
        <v>123</v>
      </c>
      <c r="C52">
        <v>5.2080000000000002</v>
      </c>
      <c r="D52">
        <v>417.37200000000001</v>
      </c>
      <c r="E52">
        <v>26.01</v>
      </c>
      <c r="F52">
        <v>2712</v>
      </c>
      <c r="G52">
        <v>17.100000000000001</v>
      </c>
      <c r="I52" s="103">
        <f t="shared" si="8"/>
        <v>138.04987845277824</v>
      </c>
      <c r="J52" s="104">
        <f t="shared" si="1"/>
        <v>28.852424596630648</v>
      </c>
      <c r="K52" s="76">
        <f t="shared" si="9"/>
        <v>289.34417752033272</v>
      </c>
      <c r="L52" s="76">
        <f t="shared" si="2"/>
        <v>217.02658039958348</v>
      </c>
      <c r="M52" s="103">
        <f t="shared" si="10"/>
        <v>11.02639346037834</v>
      </c>
      <c r="N52" s="103">
        <f t="shared" si="3"/>
        <v>344.57479563682313</v>
      </c>
    </row>
    <row r="53" spans="1:14">
      <c r="A53" s="102">
        <v>40413</v>
      </c>
      <c r="B53" t="s">
        <v>124</v>
      </c>
      <c r="C53">
        <v>5.375</v>
      </c>
      <c r="D53">
        <v>418.548</v>
      </c>
      <c r="E53">
        <v>25.98</v>
      </c>
      <c r="F53">
        <v>2713</v>
      </c>
      <c r="G53">
        <v>17.100000000000001</v>
      </c>
      <c r="I53" s="103">
        <f t="shared" si="8"/>
        <v>138.43877280981178</v>
      </c>
      <c r="J53" s="104">
        <f t="shared" si="1"/>
        <v>28.93370351725066</v>
      </c>
      <c r="K53" s="76">
        <f t="shared" si="9"/>
        <v>290.15927652034128</v>
      </c>
      <c r="L53" s="76">
        <f t="shared" si="2"/>
        <v>217.63795661656835</v>
      </c>
      <c r="M53" s="103">
        <f t="shared" si="10"/>
        <v>11.057455437710248</v>
      </c>
      <c r="N53" s="103">
        <f t="shared" si="3"/>
        <v>345.54548242844521</v>
      </c>
    </row>
    <row r="54" spans="1:14">
      <c r="A54" s="102">
        <v>40413</v>
      </c>
      <c r="B54" t="s">
        <v>125</v>
      </c>
      <c r="C54">
        <v>5.5419999999999998</v>
      </c>
      <c r="D54">
        <v>416.59</v>
      </c>
      <c r="E54">
        <v>26.03</v>
      </c>
      <c r="F54">
        <v>2720</v>
      </c>
      <c r="G54">
        <v>17.100000000000001</v>
      </c>
      <c r="I54" s="103">
        <f t="shared" si="8"/>
        <v>137.79135127546724</v>
      </c>
      <c r="J54" s="104">
        <f t="shared" si="1"/>
        <v>28.79839241657265</v>
      </c>
      <c r="K54" s="76">
        <f t="shared" si="9"/>
        <v>288.80232022698283</v>
      </c>
      <c r="L54" s="76">
        <f t="shared" si="2"/>
        <v>216.62015288323218</v>
      </c>
      <c r="M54" s="103">
        <f t="shared" si="10"/>
        <v>11.005744239899618</v>
      </c>
      <c r="N54" s="103">
        <f t="shared" si="3"/>
        <v>343.9295074968631</v>
      </c>
    </row>
    <row r="55" spans="1:14">
      <c r="A55" s="102">
        <v>40413</v>
      </c>
      <c r="B55" t="s">
        <v>126</v>
      </c>
      <c r="C55">
        <v>5.7089999999999996</v>
      </c>
      <c r="D55">
        <v>417.37200000000001</v>
      </c>
      <c r="E55">
        <v>26.01</v>
      </c>
      <c r="F55">
        <v>2712</v>
      </c>
      <c r="G55">
        <v>17.100000000000001</v>
      </c>
      <c r="I55" s="103">
        <f t="shared" si="8"/>
        <v>138.04987845277824</v>
      </c>
      <c r="J55" s="104">
        <f t="shared" si="1"/>
        <v>28.852424596630648</v>
      </c>
      <c r="K55" s="76">
        <f t="shared" si="9"/>
        <v>289.34417752033272</v>
      </c>
      <c r="L55" s="76">
        <f t="shared" si="2"/>
        <v>217.02658039958348</v>
      </c>
      <c r="M55" s="103">
        <f t="shared" si="10"/>
        <v>11.02639346037834</v>
      </c>
      <c r="N55" s="103">
        <f t="shared" si="3"/>
        <v>344.57479563682313</v>
      </c>
    </row>
    <row r="56" spans="1:14">
      <c r="A56" s="102">
        <v>40413</v>
      </c>
      <c r="B56" t="s">
        <v>127</v>
      </c>
      <c r="C56">
        <v>5.8760000000000003</v>
      </c>
      <c r="D56">
        <v>415.03199999999998</v>
      </c>
      <c r="E56">
        <v>26.07</v>
      </c>
      <c r="F56">
        <v>2713</v>
      </c>
      <c r="G56">
        <v>17.100000000000001</v>
      </c>
      <c r="I56" s="103">
        <f t="shared" si="8"/>
        <v>137.27605507098272</v>
      </c>
      <c r="J56" s="104">
        <f t="shared" si="1"/>
        <v>28.690695509835386</v>
      </c>
      <c r="K56" s="76">
        <f t="shared" si="9"/>
        <v>287.72229061640314</v>
      </c>
      <c r="L56" s="76">
        <f t="shared" si="2"/>
        <v>215.81006181755683</v>
      </c>
      <c r="M56" s="103">
        <f t="shared" si="10"/>
        <v>10.964586226846899</v>
      </c>
      <c r="N56" s="103">
        <f t="shared" si="3"/>
        <v>342.6433195889656</v>
      </c>
    </row>
    <row r="57" spans="1:14">
      <c r="A57" s="102">
        <v>40413</v>
      </c>
      <c r="B57" t="s">
        <v>128</v>
      </c>
      <c r="C57">
        <v>6.0430000000000001</v>
      </c>
      <c r="D57">
        <v>420.51600000000002</v>
      </c>
      <c r="E57">
        <v>25.93</v>
      </c>
      <c r="F57">
        <v>2710</v>
      </c>
      <c r="G57">
        <v>17.100000000000001</v>
      </c>
      <c r="I57" s="103">
        <f t="shared" si="8"/>
        <v>139.08988712595277</v>
      </c>
      <c r="J57" s="104">
        <f t="shared" si="1"/>
        <v>29.069786409324127</v>
      </c>
      <c r="K57" s="76">
        <f t="shared" si="9"/>
        <v>291.52397266051196</v>
      </c>
      <c r="L57" s="76">
        <f t="shared" si="2"/>
        <v>218.66156572847089</v>
      </c>
      <c r="M57" s="103">
        <f t="shared" si="10"/>
        <v>11.109461587356455</v>
      </c>
      <c r="N57" s="103">
        <f t="shared" si="3"/>
        <v>347.1706746048892</v>
      </c>
    </row>
    <row r="58" spans="1:14">
      <c r="A58" s="102">
        <v>40413</v>
      </c>
      <c r="B58" t="s">
        <v>129</v>
      </c>
      <c r="C58">
        <v>6.21</v>
      </c>
      <c r="D58">
        <v>426.49</v>
      </c>
      <c r="E58">
        <v>25.78</v>
      </c>
      <c r="F58">
        <v>2709</v>
      </c>
      <c r="G58">
        <v>17.100000000000001</v>
      </c>
      <c r="I58" s="103">
        <f t="shared" si="8"/>
        <v>141.06565444085388</v>
      </c>
      <c r="J58" s="104">
        <f t="shared" si="1"/>
        <v>29.482721778138458</v>
      </c>
      <c r="K58" s="76">
        <f t="shared" si="9"/>
        <v>295.66506119393767</v>
      </c>
      <c r="L58" s="76">
        <f t="shared" si="2"/>
        <v>221.76764614537561</v>
      </c>
      <c r="M58" s="103">
        <f t="shared" si="10"/>
        <v>11.267271127244655</v>
      </c>
      <c r="N58" s="103">
        <f t="shared" si="3"/>
        <v>352.10222272639544</v>
      </c>
    </row>
    <row r="59" spans="1:14">
      <c r="A59" s="102">
        <v>40413</v>
      </c>
      <c r="B59" t="s">
        <v>130</v>
      </c>
      <c r="C59">
        <v>6.3769999999999998</v>
      </c>
      <c r="D59">
        <v>415.03199999999998</v>
      </c>
      <c r="E59">
        <v>26.07</v>
      </c>
      <c r="F59">
        <v>2705</v>
      </c>
      <c r="G59">
        <v>17.100000000000001</v>
      </c>
      <c r="I59" s="103">
        <f t="shared" si="8"/>
        <v>137.27605507098272</v>
      </c>
      <c r="J59" s="104">
        <f t="shared" si="1"/>
        <v>28.690695509835386</v>
      </c>
      <c r="K59" s="76">
        <f t="shared" si="9"/>
        <v>287.72229061640314</v>
      </c>
      <c r="L59" s="76">
        <f t="shared" si="2"/>
        <v>215.81006181755683</v>
      </c>
      <c r="M59" s="103">
        <f t="shared" si="10"/>
        <v>10.964586226846899</v>
      </c>
      <c r="N59" s="103">
        <f t="shared" si="3"/>
        <v>342.6433195889656</v>
      </c>
    </row>
    <row r="60" spans="1:14">
      <c r="A60" s="102">
        <v>40413</v>
      </c>
      <c r="B60" t="s">
        <v>131</v>
      </c>
      <c r="C60">
        <v>6.5439999999999996</v>
      </c>
      <c r="D60">
        <v>419.334</v>
      </c>
      <c r="E60">
        <v>25.96</v>
      </c>
      <c r="F60">
        <v>2716</v>
      </c>
      <c r="G60">
        <v>17.100000000000001</v>
      </c>
      <c r="I60" s="103">
        <f t="shared" si="8"/>
        <v>138.69877391426243</v>
      </c>
      <c r="J60" s="104">
        <f t="shared" si="1"/>
        <v>28.988043748080845</v>
      </c>
      <c r="K60" s="76">
        <f t="shared" si="9"/>
        <v>290.7042230756357</v>
      </c>
      <c r="L60" s="76">
        <f t="shared" si="2"/>
        <v>218.04670127633526</v>
      </c>
      <c r="M60" s="103">
        <f t="shared" si="10"/>
        <v>11.078222384482942</v>
      </c>
      <c r="N60" s="103">
        <f t="shared" si="3"/>
        <v>346.19444951509195</v>
      </c>
    </row>
    <row r="61" spans="1:14">
      <c r="A61" s="102">
        <v>40413</v>
      </c>
      <c r="B61" t="s">
        <v>132</v>
      </c>
      <c r="C61">
        <v>6.694</v>
      </c>
      <c r="D61">
        <v>419.72699999999998</v>
      </c>
      <c r="E61">
        <v>25.95</v>
      </c>
      <c r="F61">
        <v>2713</v>
      </c>
      <c r="G61">
        <v>17.100000000000001</v>
      </c>
      <c r="I61" s="103">
        <f t="shared" si="8"/>
        <v>138.82899656421068</v>
      </c>
      <c r="J61" s="104">
        <f t="shared" si="1"/>
        <v>29.015260281920032</v>
      </c>
      <c r="K61" s="76">
        <f t="shared" si="9"/>
        <v>290.97716185664802</v>
      </c>
      <c r="L61" s="76">
        <f t="shared" si="2"/>
        <v>218.25142276342089</v>
      </c>
      <c r="M61" s="103">
        <f t="shared" si="10"/>
        <v>11.088623597376973</v>
      </c>
      <c r="N61" s="103">
        <f t="shared" si="3"/>
        <v>346.51948741803039</v>
      </c>
    </row>
    <row r="62" spans="1:14">
      <c r="A62" s="102">
        <v>40413</v>
      </c>
      <c r="B62" t="s">
        <v>133</v>
      </c>
      <c r="C62">
        <v>6.8609999999999998</v>
      </c>
      <c r="D62">
        <v>419.72699999999998</v>
      </c>
      <c r="E62">
        <v>25.95</v>
      </c>
      <c r="F62">
        <v>2714</v>
      </c>
      <c r="G62">
        <v>17.100000000000001</v>
      </c>
      <c r="I62" s="103">
        <f t="shared" si="8"/>
        <v>138.82899656421068</v>
      </c>
      <c r="J62" s="104">
        <f t="shared" si="1"/>
        <v>29.015260281920032</v>
      </c>
      <c r="K62" s="76">
        <f t="shared" si="9"/>
        <v>290.97716185664802</v>
      </c>
      <c r="L62" s="76">
        <f t="shared" si="2"/>
        <v>218.25142276342089</v>
      </c>
      <c r="M62" s="103">
        <f t="shared" si="10"/>
        <v>11.088623597376973</v>
      </c>
      <c r="N62" s="103">
        <f t="shared" si="3"/>
        <v>346.51948741803039</v>
      </c>
    </row>
    <row r="63" spans="1:14">
      <c r="A63" s="102">
        <v>40413</v>
      </c>
      <c r="B63" t="s">
        <v>134</v>
      </c>
      <c r="C63">
        <v>7.0270000000000001</v>
      </c>
      <c r="D63">
        <v>413.86900000000003</v>
      </c>
      <c r="E63">
        <v>26.1</v>
      </c>
      <c r="F63">
        <v>2714</v>
      </c>
      <c r="G63">
        <v>17.100000000000001</v>
      </c>
      <c r="I63" s="103">
        <f t="shared" si="8"/>
        <v>136.89111468469403</v>
      </c>
      <c r="J63" s="104">
        <f t="shared" si="1"/>
        <v>28.610242969101051</v>
      </c>
      <c r="K63" s="76">
        <f t="shared" si="9"/>
        <v>286.91547889941091</v>
      </c>
      <c r="L63" s="76">
        <f t="shared" si="2"/>
        <v>215.20490159119342</v>
      </c>
      <c r="M63" s="103">
        <f t="shared" si="10"/>
        <v>10.933840063173449</v>
      </c>
      <c r="N63" s="103">
        <f t="shared" si="3"/>
        <v>341.68250197417029</v>
      </c>
    </row>
    <row r="64" spans="1:14">
      <c r="A64" s="102">
        <v>40413</v>
      </c>
      <c r="B64" t="s">
        <v>135</v>
      </c>
      <c r="C64">
        <v>7.1950000000000003</v>
      </c>
      <c r="D64">
        <v>420.51600000000002</v>
      </c>
      <c r="E64">
        <v>25.93</v>
      </c>
      <c r="F64">
        <v>2713</v>
      </c>
      <c r="G64">
        <v>17.100000000000001</v>
      </c>
      <c r="I64" s="103">
        <f t="shared" si="8"/>
        <v>139.08988712595277</v>
      </c>
      <c r="J64" s="104">
        <f t="shared" si="1"/>
        <v>29.069786409324127</v>
      </c>
      <c r="K64" s="76">
        <f t="shared" si="9"/>
        <v>291.52397266051196</v>
      </c>
      <c r="L64" s="76">
        <f t="shared" si="2"/>
        <v>218.66156572847089</v>
      </c>
      <c r="M64" s="103">
        <f t="shared" si="10"/>
        <v>11.109461587356455</v>
      </c>
      <c r="N64" s="103">
        <f t="shared" si="3"/>
        <v>347.1706746048892</v>
      </c>
    </row>
    <row r="65" spans="1:14">
      <c r="A65" s="102">
        <v>40413</v>
      </c>
      <c r="B65" t="s">
        <v>136</v>
      </c>
      <c r="C65">
        <v>7.3609999999999998</v>
      </c>
      <c r="D65">
        <v>416.59</v>
      </c>
      <c r="E65">
        <v>26.03</v>
      </c>
      <c r="F65">
        <v>2710</v>
      </c>
      <c r="G65">
        <v>17.100000000000001</v>
      </c>
      <c r="I65" s="103">
        <f t="shared" si="8"/>
        <v>137.79135127546724</v>
      </c>
      <c r="J65" s="104">
        <f t="shared" si="1"/>
        <v>28.79839241657265</v>
      </c>
      <c r="K65" s="76">
        <f t="shared" si="9"/>
        <v>288.80232022698283</v>
      </c>
      <c r="L65" s="76">
        <f t="shared" si="2"/>
        <v>216.62015288323218</v>
      </c>
      <c r="M65" s="103">
        <f t="shared" si="10"/>
        <v>11.005744239899618</v>
      </c>
      <c r="N65" s="103">
        <f t="shared" si="3"/>
        <v>343.9295074968631</v>
      </c>
    </row>
    <row r="66" spans="1:14">
      <c r="A66" s="102">
        <v>40413</v>
      </c>
      <c r="B66" t="s">
        <v>137</v>
      </c>
      <c r="C66">
        <v>7.5279999999999996</v>
      </c>
      <c r="D66">
        <v>422.09899999999999</v>
      </c>
      <c r="E66">
        <v>25.89</v>
      </c>
      <c r="F66">
        <v>2718</v>
      </c>
      <c r="G66">
        <v>17.100000000000001</v>
      </c>
      <c r="I66" s="103">
        <f t="shared" si="8"/>
        <v>139.61345529022455</v>
      </c>
      <c r="J66" s="104">
        <f t="shared" si="1"/>
        <v>29.179212155656927</v>
      </c>
      <c r="K66" s="76">
        <f t="shared" si="9"/>
        <v>292.62133979741145</v>
      </c>
      <c r="L66" s="76">
        <f t="shared" si="2"/>
        <v>219.48466104424733</v>
      </c>
      <c r="M66" s="103">
        <f t="shared" si="10"/>
        <v>11.151280302789537</v>
      </c>
      <c r="N66" s="103">
        <f t="shared" si="3"/>
        <v>348.47750946217303</v>
      </c>
    </row>
    <row r="67" spans="1:14">
      <c r="A67" s="102">
        <v>40413</v>
      </c>
      <c r="B67" t="s">
        <v>138</v>
      </c>
      <c r="C67">
        <v>7.6950000000000003</v>
      </c>
      <c r="D67">
        <v>416.98099999999999</v>
      </c>
      <c r="E67">
        <v>26.02</v>
      </c>
      <c r="F67">
        <v>2712</v>
      </c>
      <c r="G67">
        <v>17.100000000000001</v>
      </c>
      <c r="I67" s="103">
        <f t="shared" si="8"/>
        <v>137.92054143232522</v>
      </c>
      <c r="J67" s="104">
        <f t="shared" si="1"/>
        <v>28.825393159355972</v>
      </c>
      <c r="K67" s="76">
        <f t="shared" si="9"/>
        <v>289.07309496506116</v>
      </c>
      <c r="L67" s="76">
        <f t="shared" si="2"/>
        <v>216.82325120014787</v>
      </c>
      <c r="M67" s="103">
        <f t="shared" si="10"/>
        <v>11.016062984955315</v>
      </c>
      <c r="N67" s="103">
        <f t="shared" si="3"/>
        <v>344.2519682798536</v>
      </c>
    </row>
    <row r="68" spans="1:14">
      <c r="A68" s="102">
        <v>40413</v>
      </c>
      <c r="B68" t="s">
        <v>139</v>
      </c>
      <c r="C68">
        <v>7.8620000000000001</v>
      </c>
      <c r="D68">
        <v>421.70299999999997</v>
      </c>
      <c r="E68">
        <v>25.9</v>
      </c>
      <c r="F68">
        <v>2710</v>
      </c>
      <c r="G68">
        <v>17.100000000000001</v>
      </c>
      <c r="I68" s="103">
        <f t="shared" si="8"/>
        <v>139.48233933264569</v>
      </c>
      <c r="J68" s="104">
        <f t="shared" si="1"/>
        <v>29.151808920522949</v>
      </c>
      <c r="K68" s="76">
        <f t="shared" si="9"/>
        <v>292.34652869775209</v>
      </c>
      <c r="L68" s="76">
        <f t="shared" si="2"/>
        <v>219.27853519880597</v>
      </c>
      <c r="M68" s="103">
        <f t="shared" si="10"/>
        <v>11.140807739152379</v>
      </c>
      <c r="N68" s="103">
        <f t="shared" si="3"/>
        <v>348.15024184851183</v>
      </c>
    </row>
    <row r="69" spans="1:14">
      <c r="A69" s="102">
        <v>40413</v>
      </c>
      <c r="B69" t="s">
        <v>140</v>
      </c>
      <c r="C69">
        <v>8.0289999999999999</v>
      </c>
      <c r="D69">
        <v>422.923</v>
      </c>
      <c r="E69">
        <v>25.91</v>
      </c>
      <c r="F69">
        <v>2715</v>
      </c>
      <c r="G69">
        <v>17</v>
      </c>
      <c r="I69" s="103">
        <f t="shared" si="8"/>
        <v>139.59513651410924</v>
      </c>
      <c r="J69" s="104">
        <f t="shared" si="1"/>
        <v>29.17538353144883</v>
      </c>
      <c r="K69" s="76">
        <f t="shared" si="9"/>
        <v>292.61903554759687</v>
      </c>
      <c r="L69" s="76">
        <f t="shared" si="2"/>
        <v>219.48293270997797</v>
      </c>
      <c r="M69" s="103">
        <f t="shared" si="10"/>
        <v>11.171072765395655</v>
      </c>
      <c r="N69" s="103">
        <f t="shared" si="3"/>
        <v>349.09602391861421</v>
      </c>
    </row>
    <row r="70" spans="1:14">
      <c r="A70" s="102">
        <v>40413</v>
      </c>
      <c r="B70" t="s">
        <v>141</v>
      </c>
      <c r="C70">
        <v>8.1959999999999997</v>
      </c>
      <c r="D70">
        <v>423.32100000000003</v>
      </c>
      <c r="E70">
        <v>25.9</v>
      </c>
      <c r="F70">
        <v>2710</v>
      </c>
      <c r="G70">
        <v>17</v>
      </c>
      <c r="I70" s="103">
        <f t="shared" si="8"/>
        <v>139.72632531786462</v>
      </c>
      <c r="J70" s="104">
        <f t="shared" si="1"/>
        <v>29.202801991433702</v>
      </c>
      <c r="K70" s="76">
        <f t="shared" si="9"/>
        <v>292.89403324585601</v>
      </c>
      <c r="L70" s="76">
        <f t="shared" si="2"/>
        <v>219.68919851626589</v>
      </c>
      <c r="M70" s="103">
        <f t="shared" si="10"/>
        <v>11.181571123070233</v>
      </c>
      <c r="N70" s="103">
        <f t="shared" si="3"/>
        <v>349.42409759594477</v>
      </c>
    </row>
    <row r="71" spans="1:14">
      <c r="A71" s="102">
        <v>40413</v>
      </c>
      <c r="B71" t="s">
        <v>142</v>
      </c>
      <c r="C71">
        <v>8.3629999999999995</v>
      </c>
      <c r="D71">
        <v>417.79700000000003</v>
      </c>
      <c r="E71">
        <v>26.04</v>
      </c>
      <c r="F71">
        <v>2711</v>
      </c>
      <c r="G71">
        <v>17</v>
      </c>
      <c r="I71" s="103">
        <f t="shared" si="8"/>
        <v>137.90320416422261</v>
      </c>
      <c r="J71" s="104">
        <f t="shared" si="1"/>
        <v>28.821769670322524</v>
      </c>
      <c r="K71" s="76">
        <f t="shared" si="9"/>
        <v>289.07241046595902</v>
      </c>
      <c r="L71" s="76">
        <f t="shared" si="2"/>
        <v>216.82273778218075</v>
      </c>
      <c r="M71" s="103">
        <f t="shared" si="10"/>
        <v>11.035676218877722</v>
      </c>
      <c r="N71" s="103">
        <f t="shared" si="3"/>
        <v>344.86488183992878</v>
      </c>
    </row>
    <row r="72" spans="1:14">
      <c r="A72" s="102">
        <v>40413</v>
      </c>
      <c r="B72" t="s">
        <v>143</v>
      </c>
      <c r="C72">
        <v>8.5299999999999994</v>
      </c>
      <c r="D72">
        <v>418.97300000000001</v>
      </c>
      <c r="E72">
        <v>26.01</v>
      </c>
      <c r="F72">
        <v>2705</v>
      </c>
      <c r="G72">
        <v>17</v>
      </c>
      <c r="I72" s="103">
        <f t="shared" si="8"/>
        <v>138.29143290270426</v>
      </c>
      <c r="J72" s="104">
        <f t="shared" si="1"/>
        <v>28.902909476665187</v>
      </c>
      <c r="K72" s="76">
        <f t="shared" si="9"/>
        <v>289.88621474211925</v>
      </c>
      <c r="L72" s="76">
        <f t="shared" si="2"/>
        <v>217.43314287373369</v>
      </c>
      <c r="M72" s="103">
        <f t="shared" si="10"/>
        <v>11.066744145708807</v>
      </c>
      <c r="N72" s="103">
        <f t="shared" si="3"/>
        <v>345.83575455340019</v>
      </c>
    </row>
    <row r="73" spans="1:14">
      <c r="A73" s="102">
        <v>40413</v>
      </c>
      <c r="B73" t="s">
        <v>144</v>
      </c>
      <c r="C73">
        <v>8.6969999999999992</v>
      </c>
      <c r="D73">
        <v>421.33800000000002</v>
      </c>
      <c r="E73">
        <v>25.95</v>
      </c>
      <c r="F73">
        <v>2716</v>
      </c>
      <c r="G73">
        <v>17</v>
      </c>
      <c r="I73" s="103">
        <f t="shared" si="8"/>
        <v>139.07187365702796</v>
      </c>
      <c r="J73" s="104">
        <f t="shared" si="1"/>
        <v>29.06602159431884</v>
      </c>
      <c r="K73" s="76">
        <f t="shared" si="9"/>
        <v>291.52217303217873</v>
      </c>
      <c r="L73" s="76">
        <f t="shared" si="2"/>
        <v>218.6602158924849</v>
      </c>
      <c r="M73" s="103">
        <f t="shared" si="10"/>
        <v>11.129198760341813</v>
      </c>
      <c r="N73" s="103">
        <f t="shared" si="3"/>
        <v>347.78746126068165</v>
      </c>
    </row>
    <row r="74" spans="1:14">
      <c r="A74" s="102">
        <v>40413</v>
      </c>
      <c r="B74" t="s">
        <v>145</v>
      </c>
      <c r="C74">
        <v>8.8640000000000008</v>
      </c>
      <c r="D74">
        <v>417.79700000000003</v>
      </c>
      <c r="E74">
        <v>26.04</v>
      </c>
      <c r="F74">
        <v>2713</v>
      </c>
      <c r="G74">
        <v>17</v>
      </c>
      <c r="I74" s="103">
        <f t="shared" si="8"/>
        <v>137.90320416422261</v>
      </c>
      <c r="J74" s="104">
        <f t="shared" si="1"/>
        <v>28.821769670322524</v>
      </c>
      <c r="K74" s="76">
        <f t="shared" si="9"/>
        <v>289.07241046595902</v>
      </c>
      <c r="L74" s="76">
        <f t="shared" si="2"/>
        <v>216.82273778218075</v>
      </c>
      <c r="M74" s="103">
        <f t="shared" si="10"/>
        <v>11.035676218877722</v>
      </c>
      <c r="N74" s="103">
        <f t="shared" si="3"/>
        <v>344.86488183992878</v>
      </c>
    </row>
    <row r="75" spans="1:14">
      <c r="A75" s="102">
        <v>40413</v>
      </c>
      <c r="B75" t="s">
        <v>146</v>
      </c>
      <c r="C75">
        <v>9.0299999999999994</v>
      </c>
      <c r="D75">
        <v>419.76</v>
      </c>
      <c r="E75">
        <v>25.99</v>
      </c>
      <c r="F75">
        <v>2712</v>
      </c>
      <c r="G75">
        <v>17</v>
      </c>
      <c r="I75" s="103">
        <f t="shared" si="8"/>
        <v>138.5509882913388</v>
      </c>
      <c r="J75" s="104">
        <f t="shared" si="1"/>
        <v>28.957156552889806</v>
      </c>
      <c r="K75" s="76">
        <f t="shared" si="9"/>
        <v>290.43029420928428</v>
      </c>
      <c r="L75" s="76">
        <f t="shared" si="2"/>
        <v>217.84123716212198</v>
      </c>
      <c r="M75" s="103">
        <f t="shared" si="10"/>
        <v>11.087515013559166</v>
      </c>
      <c r="N75" s="103">
        <f t="shared" si="3"/>
        <v>346.48484417372396</v>
      </c>
    </row>
    <row r="76" spans="1:14">
      <c r="A76" s="102">
        <v>40413</v>
      </c>
      <c r="B76" t="s">
        <v>147</v>
      </c>
      <c r="C76">
        <v>9.1969999999999992</v>
      </c>
      <c r="D76">
        <v>414.29199999999997</v>
      </c>
      <c r="E76">
        <v>26.13</v>
      </c>
      <c r="F76">
        <v>2712</v>
      </c>
      <c r="G76">
        <v>17</v>
      </c>
      <c r="I76" s="103">
        <f t="shared" si="8"/>
        <v>136.74641615138071</v>
      </c>
      <c r="J76" s="104">
        <f t="shared" si="1"/>
        <v>28.580000975638569</v>
      </c>
      <c r="K76" s="76">
        <f t="shared" si="9"/>
        <v>286.64755383338854</v>
      </c>
      <c r="L76" s="76">
        <f t="shared" si="2"/>
        <v>215.00394071000176</v>
      </c>
      <c r="M76" s="103">
        <f t="shared" si="10"/>
        <v>10.943104490461607</v>
      </c>
      <c r="N76" s="103">
        <f t="shared" si="3"/>
        <v>341.9720153269252</v>
      </c>
    </row>
    <row r="77" spans="1:14">
      <c r="A77" s="102">
        <v>40413</v>
      </c>
      <c r="B77" t="s">
        <v>148</v>
      </c>
      <c r="C77">
        <v>9.3640000000000008</v>
      </c>
      <c r="D77">
        <v>421.733</v>
      </c>
      <c r="E77">
        <v>25.94</v>
      </c>
      <c r="F77">
        <v>2707</v>
      </c>
      <c r="G77">
        <v>17</v>
      </c>
      <c r="I77" s="103">
        <f t="shared" si="8"/>
        <v>139.20246594685264</v>
      </c>
      <c r="J77" s="104">
        <f t="shared" si="1"/>
        <v>29.0933153828922</v>
      </c>
      <c r="K77" s="76">
        <f t="shared" si="9"/>
        <v>291.79592031917383</v>
      </c>
      <c r="L77" s="76">
        <f t="shared" si="2"/>
        <v>218.86554381060427</v>
      </c>
      <c r="M77" s="103">
        <f t="shared" si="10"/>
        <v>11.13964938210888</v>
      </c>
      <c r="N77" s="103">
        <f t="shared" si="3"/>
        <v>348.11404319090252</v>
      </c>
    </row>
    <row r="78" spans="1:14">
      <c r="A78" s="102">
        <v>40413</v>
      </c>
      <c r="B78" t="s">
        <v>149</v>
      </c>
      <c r="C78">
        <v>9.5310000000000006</v>
      </c>
      <c r="D78">
        <v>420.154</v>
      </c>
      <c r="E78">
        <v>25.98</v>
      </c>
      <c r="F78">
        <v>2713</v>
      </c>
      <c r="G78">
        <v>17</v>
      </c>
      <c r="I78" s="103">
        <f t="shared" si="8"/>
        <v>138.68098749022448</v>
      </c>
      <c r="J78" s="104">
        <f t="shared" si="1"/>
        <v>28.984326385456917</v>
      </c>
      <c r="K78" s="76">
        <f t="shared" si="9"/>
        <v>290.70279826028349</v>
      </c>
      <c r="L78" s="76">
        <f t="shared" si="2"/>
        <v>218.04563257398138</v>
      </c>
      <c r="M78" s="103">
        <f t="shared" si="10"/>
        <v>11.097918173342947</v>
      </c>
      <c r="N78" s="103">
        <f t="shared" si="3"/>
        <v>346.80994291696709</v>
      </c>
    </row>
    <row r="79" spans="1:14">
      <c r="A79" s="102">
        <v>40413</v>
      </c>
      <c r="B79" t="s">
        <v>150</v>
      </c>
      <c r="C79">
        <v>9.6980000000000004</v>
      </c>
      <c r="D79">
        <v>422.95600000000002</v>
      </c>
      <c r="E79">
        <v>25.95</v>
      </c>
      <c r="F79">
        <v>2713</v>
      </c>
      <c r="G79">
        <v>16.899999999999999</v>
      </c>
      <c r="I79" s="103">
        <f t="shared" si="8"/>
        <v>139.3153484258942</v>
      </c>
      <c r="J79" s="104">
        <f t="shared" si="1"/>
        <v>29.116907821011885</v>
      </c>
      <c r="K79" s="76">
        <f t="shared" si="9"/>
        <v>292.06836318648357</v>
      </c>
      <c r="L79" s="76">
        <f t="shared" si="2"/>
        <v>219.06989333079579</v>
      </c>
      <c r="M79" s="103">
        <f t="shared" si="10"/>
        <v>11.169962564070337</v>
      </c>
      <c r="N79" s="103">
        <f t="shared" si="3"/>
        <v>349.061330127198</v>
      </c>
    </row>
    <row r="80" spans="1:14">
      <c r="A80" s="102">
        <v>40413</v>
      </c>
      <c r="B80" t="s">
        <v>151</v>
      </c>
      <c r="C80">
        <v>9.8650000000000002</v>
      </c>
      <c r="D80">
        <v>419.40199999999999</v>
      </c>
      <c r="E80">
        <v>26.04</v>
      </c>
      <c r="F80">
        <v>2715</v>
      </c>
      <c r="G80">
        <v>16.899999999999999</v>
      </c>
      <c r="I80" s="103">
        <f t="shared" si="8"/>
        <v>138.14469343968335</v>
      </c>
      <c r="J80" s="104">
        <f t="shared" si="1"/>
        <v>28.87224092889382</v>
      </c>
      <c r="K80" s="76">
        <f t="shared" si="9"/>
        <v>289.61413765037497</v>
      </c>
      <c r="L80" s="76">
        <f t="shared" si="2"/>
        <v>217.22906770853643</v>
      </c>
      <c r="M80" s="103">
        <f t="shared" si="10"/>
        <v>11.076102321683816</v>
      </c>
      <c r="N80" s="103">
        <f t="shared" si="3"/>
        <v>346.12819755261927</v>
      </c>
    </row>
    <row r="81" spans="1:14">
      <c r="A81" s="102">
        <v>40413</v>
      </c>
      <c r="B81" t="s">
        <v>152</v>
      </c>
      <c r="C81">
        <v>10.032</v>
      </c>
      <c r="D81">
        <v>422.95600000000002</v>
      </c>
      <c r="E81">
        <v>25.95</v>
      </c>
      <c r="F81">
        <v>2711</v>
      </c>
      <c r="G81">
        <v>16.899999999999999</v>
      </c>
      <c r="I81" s="103">
        <f t="shared" si="8"/>
        <v>139.3153484258942</v>
      </c>
      <c r="J81" s="104">
        <f t="shared" si="1"/>
        <v>29.116907821011885</v>
      </c>
      <c r="K81" s="76">
        <f t="shared" si="9"/>
        <v>292.06836318648357</v>
      </c>
      <c r="L81" s="76">
        <f t="shared" si="2"/>
        <v>219.06989333079579</v>
      </c>
      <c r="M81" s="103">
        <f t="shared" si="10"/>
        <v>11.169962564070337</v>
      </c>
      <c r="N81" s="103">
        <f t="shared" si="3"/>
        <v>349.061330127198</v>
      </c>
    </row>
    <row r="82" spans="1:14">
      <c r="A82" s="102">
        <v>40413</v>
      </c>
      <c r="B82" t="s">
        <v>153</v>
      </c>
      <c r="C82">
        <v>10.199</v>
      </c>
      <c r="D82">
        <v>420.18900000000002</v>
      </c>
      <c r="E82">
        <v>26.02</v>
      </c>
      <c r="F82">
        <v>2710</v>
      </c>
      <c r="G82">
        <v>16.899999999999999</v>
      </c>
      <c r="I82" s="103">
        <f t="shared" si="8"/>
        <v>138.40380508920612</v>
      </c>
      <c r="J82" s="104">
        <f t="shared" si="1"/>
        <v>28.926395263644075</v>
      </c>
      <c r="K82" s="76">
        <f t="shared" si="9"/>
        <v>290.15735357176294</v>
      </c>
      <c r="L82" s="76">
        <f t="shared" si="2"/>
        <v>217.63651428253621</v>
      </c>
      <c r="M82" s="103">
        <f t="shared" si="10"/>
        <v>11.096877257523875</v>
      </c>
      <c r="N82" s="103">
        <f t="shared" si="3"/>
        <v>346.77741429762108</v>
      </c>
    </row>
    <row r="83" spans="1:14">
      <c r="A83" s="102">
        <v>40413</v>
      </c>
      <c r="B83" t="s">
        <v>154</v>
      </c>
      <c r="C83">
        <v>10.366</v>
      </c>
      <c r="D83">
        <v>422.56</v>
      </c>
      <c r="E83">
        <v>25.96</v>
      </c>
      <c r="F83">
        <v>2713</v>
      </c>
      <c r="G83">
        <v>16.899999999999999</v>
      </c>
      <c r="I83" s="103">
        <f t="shared" si="8"/>
        <v>139.18468314691498</v>
      </c>
      <c r="J83" s="104">
        <f t="shared" si="1"/>
        <v>29.089598777705227</v>
      </c>
      <c r="K83" s="76">
        <f t="shared" si="9"/>
        <v>291.79442930491223</v>
      </c>
      <c r="L83" s="76">
        <f t="shared" si="2"/>
        <v>218.86442545484783</v>
      </c>
      <c r="M83" s="103">
        <f t="shared" si="10"/>
        <v>11.159486142835258</v>
      </c>
      <c r="N83" s="103">
        <f t="shared" si="3"/>
        <v>348.73394196360181</v>
      </c>
    </row>
    <row r="84" spans="1:14">
      <c r="A84" s="102">
        <v>40413</v>
      </c>
      <c r="B84" t="s">
        <v>155</v>
      </c>
      <c r="C84">
        <v>10.532999999999999</v>
      </c>
      <c r="D84">
        <v>420.97699999999998</v>
      </c>
      <c r="E84">
        <v>26</v>
      </c>
      <c r="F84">
        <v>2710</v>
      </c>
      <c r="G84">
        <v>16.899999999999999</v>
      </c>
      <c r="I84" s="103">
        <f t="shared" si="8"/>
        <v>138.66350612516177</v>
      </c>
      <c r="J84" s="104">
        <f t="shared" si="1"/>
        <v>28.980672780158805</v>
      </c>
      <c r="K84" s="76">
        <f t="shared" si="9"/>
        <v>290.70180511530378</v>
      </c>
      <c r="L84" s="76">
        <f t="shared" si="2"/>
        <v>218.04488765192824</v>
      </c>
      <c r="M84" s="103">
        <f t="shared" si="10"/>
        <v>11.117699448920959</v>
      </c>
      <c r="N84" s="103">
        <f t="shared" si="3"/>
        <v>347.42810777877997</v>
      </c>
    </row>
    <row r="85" spans="1:14">
      <c r="A85" s="102">
        <v>40413</v>
      </c>
      <c r="B85" t="s">
        <v>156</v>
      </c>
      <c r="C85">
        <v>10.7</v>
      </c>
      <c r="D85">
        <v>425.346</v>
      </c>
      <c r="E85">
        <v>25.89</v>
      </c>
      <c r="F85">
        <v>2715</v>
      </c>
      <c r="G85">
        <v>16.899999999999999</v>
      </c>
      <c r="I85" s="103">
        <f t="shared" si="8"/>
        <v>140.10247318173941</v>
      </c>
      <c r="J85" s="104">
        <f t="shared" ref="J85:J104" si="11">I85*20.9/100</f>
        <v>29.281416894983536</v>
      </c>
      <c r="K85" s="76">
        <f t="shared" si="9"/>
        <v>293.71853484137171</v>
      </c>
      <c r="L85" s="76">
        <f t="shared" ref="L85:L104" si="12">K85/1.33322</f>
        <v>220.30762727934751</v>
      </c>
      <c r="M85" s="103">
        <f t="shared" si="10"/>
        <v>11.233072294300248</v>
      </c>
      <c r="N85" s="103">
        <f t="shared" ref="N85:N104" si="13">M85*31.25</f>
        <v>351.03350919688273</v>
      </c>
    </row>
    <row r="86" spans="1:14">
      <c r="A86" s="102">
        <v>40413</v>
      </c>
      <c r="B86" t="s">
        <v>157</v>
      </c>
      <c r="C86">
        <v>10.866</v>
      </c>
      <c r="D86">
        <v>416.274</v>
      </c>
      <c r="E86">
        <v>26.12</v>
      </c>
      <c r="F86">
        <v>2717</v>
      </c>
      <c r="G86">
        <v>16.899999999999999</v>
      </c>
      <c r="I86" s="103">
        <f t="shared" si="8"/>
        <v>137.11410696965663</v>
      </c>
      <c r="J86" s="104">
        <f t="shared" si="11"/>
        <v>28.656848356658234</v>
      </c>
      <c r="K86" s="76">
        <f t="shared" si="9"/>
        <v>287.45355945978923</v>
      </c>
      <c r="L86" s="76">
        <f t="shared" si="12"/>
        <v>215.60849631702885</v>
      </c>
      <c r="M86" s="103">
        <f t="shared" si="10"/>
        <v>10.993472429002901</v>
      </c>
      <c r="N86" s="103">
        <f t="shared" si="13"/>
        <v>343.54601340634065</v>
      </c>
    </row>
    <row r="87" spans="1:14">
      <c r="A87" s="102">
        <v>40413</v>
      </c>
      <c r="B87" t="s">
        <v>158</v>
      </c>
      <c r="C87">
        <v>11.032999999999999</v>
      </c>
      <c r="D87">
        <v>419.01</v>
      </c>
      <c r="E87">
        <v>26.05</v>
      </c>
      <c r="F87">
        <v>2713</v>
      </c>
      <c r="G87">
        <v>16.899999999999999</v>
      </c>
      <c r="I87" s="103">
        <f t="shared" si="8"/>
        <v>138.01535810623011</v>
      </c>
      <c r="J87" s="104">
        <f t="shared" si="11"/>
        <v>28.845209844202092</v>
      </c>
      <c r="K87" s="76">
        <f t="shared" si="9"/>
        <v>289.34299193979331</v>
      </c>
      <c r="L87" s="76">
        <f t="shared" si="12"/>
        <v>217.02569113859175</v>
      </c>
      <c r="M87" s="103">
        <f t="shared" si="10"/>
        <v>11.065732532215481</v>
      </c>
      <c r="N87" s="103">
        <f t="shared" si="13"/>
        <v>345.80414163173378</v>
      </c>
    </row>
    <row r="88" spans="1:14">
      <c r="A88" s="102">
        <v>40413</v>
      </c>
      <c r="B88" t="s">
        <v>159</v>
      </c>
      <c r="C88">
        <v>11.2</v>
      </c>
      <c r="D88">
        <v>417.834</v>
      </c>
      <c r="E88">
        <v>26.08</v>
      </c>
      <c r="F88">
        <v>2721</v>
      </c>
      <c r="G88">
        <v>16.899999999999999</v>
      </c>
      <c r="I88" s="103">
        <f t="shared" si="8"/>
        <v>137.62823154190531</v>
      </c>
      <c r="J88" s="104">
        <f t="shared" si="11"/>
        <v>28.764300392258207</v>
      </c>
      <c r="K88" s="76">
        <f t="shared" si="9"/>
        <v>288.53139850614883</v>
      </c>
      <c r="L88" s="76">
        <f t="shared" si="12"/>
        <v>216.41694431987881</v>
      </c>
      <c r="M88" s="103">
        <f t="shared" si="10"/>
        <v>11.0346936748324</v>
      </c>
      <c r="N88" s="103">
        <f t="shared" si="13"/>
        <v>344.83417733851252</v>
      </c>
    </row>
    <row r="89" spans="1:14">
      <c r="A89" s="102">
        <v>40413</v>
      </c>
      <c r="B89" t="s">
        <v>160</v>
      </c>
      <c r="C89">
        <v>11.367000000000001</v>
      </c>
      <c r="D89">
        <v>417.44400000000002</v>
      </c>
      <c r="E89">
        <v>26.09</v>
      </c>
      <c r="F89">
        <v>2718</v>
      </c>
      <c r="G89">
        <v>16.899999999999999</v>
      </c>
      <c r="I89" s="103">
        <f t="shared" si="8"/>
        <v>137.49948179855059</v>
      </c>
      <c r="J89" s="104">
        <f t="shared" si="11"/>
        <v>28.737391695897074</v>
      </c>
      <c r="K89" s="76">
        <f t="shared" si="9"/>
        <v>288.26148045887572</v>
      </c>
      <c r="L89" s="76">
        <f t="shared" si="12"/>
        <v>216.21448857568572</v>
      </c>
      <c r="M89" s="103">
        <f t="shared" si="10"/>
        <v>11.024370836540319</v>
      </c>
      <c r="N89" s="103">
        <f t="shared" si="13"/>
        <v>344.51158864188494</v>
      </c>
    </row>
    <row r="90" spans="1:14">
      <c r="A90" s="102">
        <v>40413</v>
      </c>
      <c r="B90" t="s">
        <v>161</v>
      </c>
      <c r="C90">
        <v>11.534000000000001</v>
      </c>
      <c r="D90">
        <v>417.834</v>
      </c>
      <c r="E90">
        <v>26.08</v>
      </c>
      <c r="F90">
        <v>2711</v>
      </c>
      <c r="G90">
        <v>16.899999999999999</v>
      </c>
      <c r="I90" s="103">
        <f t="shared" si="8"/>
        <v>137.62823154190531</v>
      </c>
      <c r="J90" s="104">
        <f t="shared" si="11"/>
        <v>28.764300392258207</v>
      </c>
      <c r="K90" s="76">
        <f t="shared" si="9"/>
        <v>288.53139850614883</v>
      </c>
      <c r="L90" s="76">
        <f t="shared" si="12"/>
        <v>216.41694431987881</v>
      </c>
      <c r="M90" s="103">
        <f t="shared" si="10"/>
        <v>11.0346936748324</v>
      </c>
      <c r="N90" s="103">
        <f t="shared" si="13"/>
        <v>344.83417733851252</v>
      </c>
    </row>
    <row r="91" spans="1:14">
      <c r="A91" s="102">
        <v>40413</v>
      </c>
      <c r="B91" t="s">
        <v>162</v>
      </c>
      <c r="C91">
        <v>11.701000000000001</v>
      </c>
      <c r="D91">
        <v>421.37200000000001</v>
      </c>
      <c r="E91">
        <v>25.99</v>
      </c>
      <c r="F91">
        <v>2712</v>
      </c>
      <c r="G91">
        <v>16.899999999999999</v>
      </c>
      <c r="I91" s="103">
        <f t="shared" si="8"/>
        <v>138.79357819292633</v>
      </c>
      <c r="J91" s="104">
        <f t="shared" si="11"/>
        <v>29.007857842321599</v>
      </c>
      <c r="K91" s="76">
        <f t="shared" si="9"/>
        <v>290.97449535623929</v>
      </c>
      <c r="L91" s="76">
        <f t="shared" si="12"/>
        <v>218.24942271811048</v>
      </c>
      <c r="M91" s="103">
        <f t="shared" si="10"/>
        <v>11.128128307937407</v>
      </c>
      <c r="N91" s="103">
        <f t="shared" si="13"/>
        <v>347.754009623044</v>
      </c>
    </row>
    <row r="92" spans="1:14">
      <c r="A92" s="102">
        <v>40413</v>
      </c>
      <c r="B92" t="s">
        <v>163</v>
      </c>
      <c r="C92">
        <v>11.868</v>
      </c>
      <c r="D92">
        <v>414.72</v>
      </c>
      <c r="E92">
        <v>26.16</v>
      </c>
      <c r="F92">
        <v>2720</v>
      </c>
      <c r="G92">
        <v>16.899999999999999</v>
      </c>
      <c r="I92" s="103">
        <f t="shared" si="8"/>
        <v>136.60230634658873</v>
      </c>
      <c r="J92" s="104">
        <f t="shared" si="11"/>
        <v>28.549882026437043</v>
      </c>
      <c r="K92" s="76">
        <f t="shared" si="9"/>
        <v>286.38059246838282</v>
      </c>
      <c r="L92" s="76">
        <f t="shared" si="12"/>
        <v>214.80370266601372</v>
      </c>
      <c r="M92" s="103">
        <f t="shared" si="10"/>
        <v>10.952437511712526</v>
      </c>
      <c r="N92" s="103">
        <f t="shared" si="13"/>
        <v>342.26367224101642</v>
      </c>
    </row>
    <row r="93" spans="1:14">
      <c r="A93" s="102">
        <v>40413</v>
      </c>
      <c r="B93" t="s">
        <v>164</v>
      </c>
      <c r="C93">
        <v>12.035</v>
      </c>
      <c r="D93">
        <v>418.226</v>
      </c>
      <c r="E93">
        <v>26.07</v>
      </c>
      <c r="F93">
        <v>2718</v>
      </c>
      <c r="G93">
        <v>16.899999999999999</v>
      </c>
      <c r="I93" s="103">
        <f t="shared" si="8"/>
        <v>137.75712736768651</v>
      </c>
      <c r="J93" s="104">
        <f t="shared" si="11"/>
        <v>28.791239619846479</v>
      </c>
      <c r="K93" s="76">
        <f t="shared" si="9"/>
        <v>288.80162280866</v>
      </c>
      <c r="L93" s="76">
        <f t="shared" si="12"/>
        <v>216.61962977502586</v>
      </c>
      <c r="M93" s="103">
        <f t="shared" si="10"/>
        <v>11.045028225654754</v>
      </c>
      <c r="N93" s="103">
        <f t="shared" si="13"/>
        <v>345.15713205171107</v>
      </c>
    </row>
    <row r="94" spans="1:14">
      <c r="A94" s="102">
        <v>40413</v>
      </c>
      <c r="B94" t="s">
        <v>165</v>
      </c>
      <c r="C94">
        <v>12.202</v>
      </c>
      <c r="D94">
        <v>415.49599999999998</v>
      </c>
      <c r="E94">
        <v>26.14</v>
      </c>
      <c r="F94">
        <v>2728</v>
      </c>
      <c r="G94">
        <v>16.899999999999999</v>
      </c>
      <c r="I94" s="103">
        <f t="shared" si="8"/>
        <v>136.85791699716017</v>
      </c>
      <c r="J94" s="104">
        <f t="shared" si="11"/>
        <v>28.603304652406472</v>
      </c>
      <c r="K94" s="76">
        <f t="shared" si="9"/>
        <v>286.91646870290373</v>
      </c>
      <c r="L94" s="76">
        <f t="shared" si="12"/>
        <v>215.20564400691836</v>
      </c>
      <c r="M94" s="103">
        <f t="shared" si="10"/>
        <v>10.972931746052966</v>
      </c>
      <c r="N94" s="103">
        <f t="shared" si="13"/>
        <v>342.90411706415517</v>
      </c>
    </row>
    <row r="95" spans="1:14">
      <c r="A95" s="102">
        <v>40413</v>
      </c>
      <c r="B95" t="s">
        <v>166</v>
      </c>
      <c r="C95">
        <v>12.369</v>
      </c>
      <c r="D95">
        <v>417.053</v>
      </c>
      <c r="E95">
        <v>26.1</v>
      </c>
      <c r="F95">
        <v>2719</v>
      </c>
      <c r="G95">
        <v>16.899999999999999</v>
      </c>
      <c r="I95" s="103">
        <f t="shared" si="8"/>
        <v>137.37087792811622</v>
      </c>
      <c r="J95" s="104">
        <f t="shared" si="11"/>
        <v>28.710513486976289</v>
      </c>
      <c r="K95" s="76">
        <f t="shared" si="9"/>
        <v>287.99186822762039</v>
      </c>
      <c r="L95" s="76">
        <f t="shared" si="12"/>
        <v>216.0122622130034</v>
      </c>
      <c r="M95" s="103">
        <f t="shared" si="10"/>
        <v>11.014059693980814</v>
      </c>
      <c r="N95" s="103">
        <f t="shared" si="13"/>
        <v>344.1893654369004</v>
      </c>
    </row>
    <row r="96" spans="1:14">
      <c r="A96" s="102">
        <v>40413</v>
      </c>
      <c r="B96" t="s">
        <v>167</v>
      </c>
      <c r="C96">
        <v>12.536</v>
      </c>
      <c r="D96">
        <v>419.79500000000002</v>
      </c>
      <c r="E96">
        <v>26.03</v>
      </c>
      <c r="F96">
        <v>2720</v>
      </c>
      <c r="G96">
        <v>16.899999999999999</v>
      </c>
      <c r="I96" s="103">
        <f t="shared" si="8"/>
        <v>138.27417569694597</v>
      </c>
      <c r="J96" s="104">
        <f t="shared" si="11"/>
        <v>28.899302720661709</v>
      </c>
      <c r="K96" s="76">
        <f t="shared" si="9"/>
        <v>289.88559138011601</v>
      </c>
      <c r="L96" s="76">
        <f t="shared" si="12"/>
        <v>217.43267531248856</v>
      </c>
      <c r="M96" s="103">
        <f t="shared" si="10"/>
        <v>11.086483891142432</v>
      </c>
      <c r="N96" s="103">
        <f t="shared" si="13"/>
        <v>346.45262159820101</v>
      </c>
    </row>
    <row r="97" spans="1:14">
      <c r="A97" s="102">
        <v>40413</v>
      </c>
      <c r="B97" t="s">
        <v>168</v>
      </c>
      <c r="C97">
        <v>12.702</v>
      </c>
      <c r="D97">
        <v>413.94499999999999</v>
      </c>
      <c r="E97">
        <v>26.18</v>
      </c>
      <c r="F97">
        <v>2723</v>
      </c>
      <c r="G97">
        <v>16.899999999999999</v>
      </c>
      <c r="I97" s="103">
        <f t="shared" si="8"/>
        <v>136.34727335921372</v>
      </c>
      <c r="J97" s="104">
        <f t="shared" si="11"/>
        <v>28.496580132075664</v>
      </c>
      <c r="K97" s="76">
        <f t="shared" si="9"/>
        <v>285.84592727877668</v>
      </c>
      <c r="L97" s="76">
        <f t="shared" si="12"/>
        <v>214.40266968600582</v>
      </c>
      <c r="M97" s="103">
        <f t="shared" si="10"/>
        <v>10.931989592988788</v>
      </c>
      <c r="N97" s="103">
        <f t="shared" si="13"/>
        <v>341.62467478089962</v>
      </c>
    </row>
    <row r="98" spans="1:14">
      <c r="A98" s="102">
        <v>40413</v>
      </c>
      <c r="B98" t="s">
        <v>169</v>
      </c>
      <c r="C98">
        <v>12.869</v>
      </c>
      <c r="D98">
        <v>417.44400000000002</v>
      </c>
      <c r="E98">
        <v>26.09</v>
      </c>
      <c r="F98">
        <v>2718</v>
      </c>
      <c r="G98">
        <v>16.899999999999999</v>
      </c>
      <c r="I98" s="103">
        <f t="shared" si="8"/>
        <v>137.49948179855059</v>
      </c>
      <c r="J98" s="104">
        <f t="shared" si="11"/>
        <v>28.737391695897074</v>
      </c>
      <c r="K98" s="76">
        <f t="shared" si="9"/>
        <v>288.26148045887572</v>
      </c>
      <c r="L98" s="76">
        <f t="shared" si="12"/>
        <v>216.21448857568572</v>
      </c>
      <c r="M98" s="103">
        <f t="shared" si="10"/>
        <v>11.024370836540319</v>
      </c>
      <c r="N98" s="103">
        <f t="shared" si="13"/>
        <v>344.51158864188494</v>
      </c>
    </row>
    <row r="99" spans="1:14">
      <c r="A99" s="102">
        <v>40413</v>
      </c>
      <c r="B99" t="s">
        <v>170</v>
      </c>
      <c r="C99">
        <v>13.036</v>
      </c>
      <c r="D99">
        <v>420.97699999999998</v>
      </c>
      <c r="E99">
        <v>26</v>
      </c>
      <c r="F99">
        <v>2720</v>
      </c>
      <c r="G99">
        <v>16.899999999999999</v>
      </c>
      <c r="I99" s="103">
        <f t="shared" si="8"/>
        <v>138.66350612516177</v>
      </c>
      <c r="J99" s="104">
        <f t="shared" si="11"/>
        <v>28.980672780158805</v>
      </c>
      <c r="K99" s="76">
        <f t="shared" si="9"/>
        <v>290.70180511530378</v>
      </c>
      <c r="L99" s="76">
        <f t="shared" si="12"/>
        <v>218.04488765192824</v>
      </c>
      <c r="M99" s="103">
        <f t="shared" si="10"/>
        <v>11.117699448920959</v>
      </c>
      <c r="N99" s="103">
        <f t="shared" si="13"/>
        <v>347.42810777877997</v>
      </c>
    </row>
    <row r="100" spans="1:14">
      <c r="A100" s="102">
        <v>40413</v>
      </c>
      <c r="B100" t="s">
        <v>171</v>
      </c>
      <c r="C100">
        <v>13.202999999999999</v>
      </c>
      <c r="D100">
        <v>420.58300000000003</v>
      </c>
      <c r="E100">
        <v>26.01</v>
      </c>
      <c r="F100">
        <v>2726</v>
      </c>
      <c r="G100">
        <v>16.899999999999999</v>
      </c>
      <c r="I100" s="103">
        <f t="shared" si="8"/>
        <v>138.53358182798968</v>
      </c>
      <c r="J100" s="104">
        <f t="shared" si="11"/>
        <v>28.95351860204984</v>
      </c>
      <c r="K100" s="76">
        <f t="shared" si="9"/>
        <v>290.42942466877037</v>
      </c>
      <c r="L100" s="76">
        <f t="shared" si="12"/>
        <v>217.84058495129861</v>
      </c>
      <c r="M100" s="103">
        <f t="shared" si="10"/>
        <v>11.107282437787777</v>
      </c>
      <c r="N100" s="103">
        <f t="shared" si="13"/>
        <v>347.10257618086803</v>
      </c>
    </row>
    <row r="101" spans="1:14">
      <c r="A101" s="102">
        <v>40413</v>
      </c>
      <c r="B101" t="s">
        <v>172</v>
      </c>
      <c r="C101">
        <v>13.37</v>
      </c>
      <c r="D101">
        <v>421.37200000000001</v>
      </c>
      <c r="E101">
        <v>25.99</v>
      </c>
      <c r="F101">
        <v>2721</v>
      </c>
      <c r="G101">
        <v>16.899999999999999</v>
      </c>
      <c r="I101" s="103">
        <f t="shared" si="8"/>
        <v>138.79357819292633</v>
      </c>
      <c r="J101" s="104">
        <f t="shared" si="11"/>
        <v>29.007857842321599</v>
      </c>
      <c r="K101" s="76">
        <f t="shared" si="9"/>
        <v>290.97449535623929</v>
      </c>
      <c r="L101" s="76">
        <f t="shared" si="12"/>
        <v>218.24942271811048</v>
      </c>
      <c r="M101" s="103">
        <f t="shared" si="10"/>
        <v>11.128128307937407</v>
      </c>
      <c r="N101" s="103">
        <f t="shared" si="13"/>
        <v>347.754009623044</v>
      </c>
    </row>
    <row r="102" spans="1:14">
      <c r="A102" s="102">
        <v>40413</v>
      </c>
      <c r="B102" t="s">
        <v>173</v>
      </c>
      <c r="C102">
        <v>13.537000000000001</v>
      </c>
      <c r="D102">
        <v>419.40199999999999</v>
      </c>
      <c r="E102">
        <v>26.04</v>
      </c>
      <c r="F102">
        <v>2727</v>
      </c>
      <c r="G102">
        <v>16.899999999999999</v>
      </c>
      <c r="I102" s="103">
        <f t="shared" si="8"/>
        <v>138.14469343968335</v>
      </c>
      <c r="J102" s="104">
        <f t="shared" si="11"/>
        <v>28.87224092889382</v>
      </c>
      <c r="K102" s="76">
        <f t="shared" si="9"/>
        <v>289.61413765037497</v>
      </c>
      <c r="L102" s="76">
        <f t="shared" si="12"/>
        <v>217.22906770853643</v>
      </c>
      <c r="M102" s="103">
        <f t="shared" si="10"/>
        <v>11.076102321683816</v>
      </c>
      <c r="N102" s="103">
        <f t="shared" si="13"/>
        <v>346.12819755261927</v>
      </c>
    </row>
    <row r="103" spans="1:14">
      <c r="A103" s="102">
        <v>40413</v>
      </c>
      <c r="B103" t="s">
        <v>174</v>
      </c>
      <c r="C103">
        <v>13.704000000000001</v>
      </c>
      <c r="D103">
        <v>417.834</v>
      </c>
      <c r="E103">
        <v>26.08</v>
      </c>
      <c r="F103">
        <v>2732</v>
      </c>
      <c r="G103">
        <v>16.899999999999999</v>
      </c>
      <c r="I103" s="103">
        <f t="shared" si="8"/>
        <v>137.62823154190531</v>
      </c>
      <c r="J103" s="104">
        <f t="shared" si="11"/>
        <v>28.764300392258207</v>
      </c>
      <c r="K103" s="76">
        <f t="shared" si="9"/>
        <v>288.53139850614883</v>
      </c>
      <c r="L103" s="76">
        <f t="shared" si="12"/>
        <v>216.41694431987881</v>
      </c>
      <c r="M103" s="103">
        <f t="shared" si="10"/>
        <v>11.0346936748324</v>
      </c>
      <c r="N103" s="103">
        <f t="shared" si="13"/>
        <v>344.83417733851252</v>
      </c>
    </row>
    <row r="104" spans="1:14">
      <c r="A104" s="102">
        <v>40413</v>
      </c>
      <c r="B104" t="s">
        <v>175</v>
      </c>
      <c r="C104">
        <v>13.871</v>
      </c>
      <c r="D104">
        <v>419.01</v>
      </c>
      <c r="E104">
        <v>26.05</v>
      </c>
      <c r="F104">
        <v>2726</v>
      </c>
      <c r="G104">
        <v>16.899999999999999</v>
      </c>
      <c r="I104" s="103">
        <f t="shared" si="8"/>
        <v>138.01535810623011</v>
      </c>
      <c r="J104" s="104">
        <f t="shared" si="11"/>
        <v>28.845209844202092</v>
      </c>
      <c r="K104" s="76">
        <f t="shared" si="9"/>
        <v>289.34299193979331</v>
      </c>
      <c r="L104" s="76">
        <f t="shared" si="12"/>
        <v>217.02569113859175</v>
      </c>
      <c r="M104" s="103">
        <f t="shared" si="10"/>
        <v>11.065732532215481</v>
      </c>
      <c r="N104" s="103">
        <f t="shared" si="13"/>
        <v>345.80414163173378</v>
      </c>
    </row>
    <row r="105" spans="1:14">
      <c r="A105" s="102"/>
      <c r="I105" s="103"/>
      <c r="J105" s="104"/>
      <c r="K105" s="76"/>
      <c r="L105" s="76"/>
      <c r="M105" s="103"/>
      <c r="N105" s="103"/>
    </row>
    <row r="106" spans="1:14">
      <c r="A106" s="102"/>
      <c r="I106" s="103"/>
      <c r="J106" s="104"/>
      <c r="K106" s="76"/>
      <c r="L106" s="76"/>
      <c r="M106" s="103"/>
      <c r="N106" s="103"/>
    </row>
    <row r="107" spans="1:14">
      <c r="A107" s="102"/>
      <c r="I107" s="103"/>
      <c r="J107" s="104"/>
      <c r="K107" s="76"/>
      <c r="L107" s="76"/>
      <c r="M107" s="103"/>
      <c r="N107" s="103"/>
    </row>
    <row r="108" spans="1:14">
      <c r="A108" s="102"/>
      <c r="I108" s="103"/>
      <c r="J108" s="104"/>
      <c r="K108" s="76"/>
      <c r="L108" s="76"/>
      <c r="M108" s="103"/>
      <c r="N108" s="103"/>
    </row>
    <row r="109" spans="1:14">
      <c r="A109" s="102"/>
      <c r="I109" s="103"/>
      <c r="J109" s="104"/>
      <c r="K109" s="76"/>
      <c r="L109" s="76"/>
      <c r="M109" s="103"/>
      <c r="N109" s="103"/>
    </row>
    <row r="110" spans="1:14">
      <c r="A110" s="102"/>
      <c r="I110" s="103"/>
      <c r="J110" s="104"/>
      <c r="K110" s="76"/>
      <c r="L110" s="76"/>
      <c r="M110" s="103"/>
      <c r="N110" s="103"/>
    </row>
    <row r="111" spans="1:14">
      <c r="A111" s="102"/>
      <c r="I111" s="103"/>
      <c r="J111" s="104"/>
      <c r="K111" s="76"/>
      <c r="L111" s="76"/>
      <c r="M111" s="103"/>
      <c r="N111" s="103"/>
    </row>
    <row r="112" spans="1:14">
      <c r="A112" s="102"/>
      <c r="I112" s="103"/>
      <c r="J112" s="104"/>
      <c r="K112" s="76"/>
      <c r="L112" s="76"/>
      <c r="M112" s="103"/>
      <c r="N112" s="103"/>
    </row>
    <row r="113" spans="1:14">
      <c r="A113" s="102"/>
      <c r="I113" s="103"/>
      <c r="J113" s="104"/>
      <c r="K113" s="76"/>
      <c r="L113" s="76"/>
      <c r="M113" s="103"/>
      <c r="N113" s="103"/>
    </row>
    <row r="114" spans="1:14">
      <c r="A114" s="102"/>
      <c r="I114" s="103"/>
      <c r="J114" s="104"/>
      <c r="K114" s="76"/>
      <c r="L114" s="76"/>
      <c r="M114" s="103"/>
      <c r="N114" s="103"/>
    </row>
    <row r="115" spans="1:14">
      <c r="A115" s="102"/>
      <c r="I115" s="103"/>
      <c r="J115" s="104"/>
      <c r="K115" s="76"/>
      <c r="L115" s="76"/>
      <c r="M115" s="103"/>
      <c r="N115" s="103"/>
    </row>
    <row r="116" spans="1:14">
      <c r="A116" s="102"/>
      <c r="I116" s="103"/>
      <c r="J116" s="104"/>
      <c r="K116" s="76"/>
      <c r="L116" s="76"/>
      <c r="M116" s="103"/>
      <c r="N116" s="103"/>
    </row>
    <row r="117" spans="1:14">
      <c r="A117" s="102"/>
      <c r="I117" s="103"/>
      <c r="J117" s="104"/>
      <c r="K117" s="76"/>
      <c r="L117" s="76"/>
      <c r="M117" s="103"/>
      <c r="N117" s="103"/>
    </row>
    <row r="118" spans="1:14">
      <c r="A118" s="102"/>
      <c r="I118" s="103"/>
      <c r="J118" s="104"/>
      <c r="K118" s="76"/>
      <c r="L118" s="76"/>
      <c r="M118" s="103"/>
      <c r="N118" s="103"/>
    </row>
    <row r="119" spans="1:14">
      <c r="A119" s="102"/>
      <c r="I119" s="103"/>
      <c r="J119" s="104"/>
      <c r="K119" s="76"/>
      <c r="L119" s="76"/>
      <c r="M119" s="103"/>
      <c r="N119" s="103"/>
    </row>
    <row r="120" spans="1:14">
      <c r="A120" s="102"/>
      <c r="I120" s="103"/>
      <c r="J120" s="104"/>
      <c r="K120" s="76"/>
      <c r="L120" s="76"/>
      <c r="M120" s="103"/>
      <c r="N120" s="103"/>
    </row>
    <row r="121" spans="1:14">
      <c r="A121" s="102"/>
      <c r="I121" s="103"/>
      <c r="J121" s="104"/>
      <c r="K121" s="76"/>
      <c r="L121" s="76"/>
      <c r="M121" s="103"/>
      <c r="N121" s="103"/>
    </row>
    <row r="122" spans="1:14">
      <c r="A122" s="102"/>
      <c r="I122" s="103"/>
      <c r="J122" s="104"/>
      <c r="K122" s="76"/>
      <c r="L122" s="76"/>
      <c r="M122" s="103"/>
      <c r="N122" s="103"/>
    </row>
    <row r="123" spans="1:14">
      <c r="A123" s="102"/>
      <c r="I123" s="103"/>
      <c r="J123" s="104"/>
      <c r="K123" s="76"/>
      <c r="L123" s="76"/>
      <c r="M123" s="103"/>
      <c r="N123" s="103"/>
    </row>
    <row r="124" spans="1:14">
      <c r="A124" s="102"/>
      <c r="I124" s="103"/>
      <c r="J124" s="104"/>
      <c r="K124" s="76"/>
      <c r="L124" s="76"/>
      <c r="M124" s="103"/>
      <c r="N124" s="103"/>
    </row>
    <row r="125" spans="1:14">
      <c r="A125" s="102"/>
      <c r="I125" s="103"/>
      <c r="J125" s="104"/>
      <c r="K125" s="76"/>
      <c r="L125" s="76"/>
      <c r="M125" s="103"/>
      <c r="N125" s="103"/>
    </row>
    <row r="126" spans="1:14">
      <c r="A126" s="102"/>
      <c r="I126" s="103"/>
      <c r="J126" s="104"/>
      <c r="K126" s="76"/>
      <c r="L126" s="76"/>
      <c r="M126" s="103"/>
      <c r="N126" s="103"/>
    </row>
    <row r="127" spans="1:14">
      <c r="A127" s="102"/>
      <c r="I127" s="103"/>
      <c r="J127" s="104"/>
      <c r="K127" s="76"/>
      <c r="L127" s="76"/>
      <c r="M127" s="103"/>
      <c r="N127" s="103"/>
    </row>
    <row r="128" spans="1:14">
      <c r="A128" s="102"/>
      <c r="I128" s="103"/>
      <c r="J128" s="104"/>
      <c r="K128" s="76"/>
      <c r="L128" s="76"/>
      <c r="M128" s="103"/>
      <c r="N128" s="103"/>
    </row>
    <row r="129" spans="1:14">
      <c r="A129" s="102"/>
      <c r="I129" s="103"/>
      <c r="J129" s="104"/>
      <c r="K129" s="76"/>
      <c r="L129" s="76"/>
      <c r="M129" s="103"/>
      <c r="N129" s="103"/>
    </row>
    <row r="130" spans="1:14">
      <c r="A130" s="102"/>
      <c r="I130" s="103"/>
      <c r="J130" s="104"/>
      <c r="K130" s="76"/>
      <c r="L130" s="76"/>
      <c r="M130" s="103"/>
      <c r="N130" s="103"/>
    </row>
    <row r="131" spans="1:14">
      <c r="A131" s="102"/>
      <c r="I131" s="103"/>
      <c r="J131" s="104"/>
      <c r="K131" s="76"/>
      <c r="L131" s="76"/>
      <c r="M131" s="103"/>
      <c r="N131" s="103"/>
    </row>
    <row r="132" spans="1:14">
      <c r="A132" s="102"/>
      <c r="I132" s="103"/>
      <c r="J132" s="104"/>
      <c r="K132" s="76"/>
      <c r="L132" s="76"/>
      <c r="M132" s="103"/>
      <c r="N132" s="103"/>
    </row>
    <row r="133" spans="1:14">
      <c r="A133" s="102"/>
      <c r="I133" s="103"/>
      <c r="J133" s="104"/>
      <c r="K133" s="76"/>
      <c r="L133" s="76"/>
      <c r="M133" s="103"/>
      <c r="N133" s="103"/>
    </row>
    <row r="134" spans="1:14">
      <c r="A134" s="102"/>
      <c r="I134" s="103"/>
      <c r="J134" s="104"/>
      <c r="K134" s="76"/>
      <c r="L134" s="76"/>
      <c r="M134" s="103"/>
      <c r="N134" s="103"/>
    </row>
    <row r="135" spans="1:14">
      <c r="A135" s="102"/>
      <c r="I135" s="103"/>
      <c r="J135" s="104"/>
      <c r="K135" s="76"/>
      <c r="L135" s="76"/>
      <c r="M135" s="103"/>
      <c r="N135" s="103"/>
    </row>
    <row r="136" spans="1:14">
      <c r="A136" s="102"/>
      <c r="I136" s="103"/>
      <c r="J136" s="104"/>
      <c r="K136" s="76"/>
      <c r="L136" s="76"/>
      <c r="M136" s="103"/>
      <c r="N136" s="103"/>
    </row>
    <row r="137" spans="1:14">
      <c r="A137" s="102"/>
      <c r="I137" s="103"/>
      <c r="J137" s="104"/>
      <c r="K137" s="76"/>
      <c r="L137" s="76"/>
      <c r="M137" s="103"/>
      <c r="N137" s="103"/>
    </row>
    <row r="138" spans="1:14">
      <c r="A138" s="102"/>
      <c r="I138" s="103"/>
      <c r="J138" s="104"/>
      <c r="K138" s="76"/>
      <c r="L138" s="76"/>
      <c r="M138" s="103"/>
      <c r="N138" s="103"/>
    </row>
    <row r="139" spans="1:14">
      <c r="A139" s="102"/>
      <c r="I139" s="103"/>
      <c r="J139" s="104"/>
      <c r="K139" s="76"/>
      <c r="L139" s="76"/>
      <c r="M139" s="103"/>
      <c r="N139" s="103"/>
    </row>
    <row r="140" spans="1:14">
      <c r="A140" s="102"/>
      <c r="I140" s="103"/>
      <c r="J140" s="104"/>
      <c r="K140" s="76"/>
      <c r="L140" s="76"/>
      <c r="M140" s="103"/>
      <c r="N140" s="103"/>
    </row>
    <row r="141" spans="1:14">
      <c r="A141" s="102"/>
      <c r="I141" s="103"/>
      <c r="J141" s="104"/>
      <c r="K141" s="76"/>
      <c r="L141" s="76"/>
      <c r="M141" s="103"/>
      <c r="N141" s="103"/>
    </row>
    <row r="142" spans="1:14">
      <c r="A142" s="102"/>
      <c r="I142" s="103"/>
      <c r="J142" s="104"/>
      <c r="K142" s="76"/>
      <c r="L142" s="76"/>
      <c r="M142" s="103"/>
      <c r="N142" s="103"/>
    </row>
    <row r="143" spans="1:14">
      <c r="A143" s="102"/>
      <c r="I143" s="103"/>
      <c r="J143" s="104"/>
      <c r="K143" s="76"/>
      <c r="L143" s="76"/>
      <c r="M143" s="103"/>
      <c r="N143" s="103"/>
    </row>
    <row r="144" spans="1:14">
      <c r="A144" s="102"/>
      <c r="I144" s="103"/>
      <c r="J144" s="104"/>
      <c r="K144" s="76"/>
      <c r="L144" s="76"/>
      <c r="M144" s="103"/>
      <c r="N144" s="103"/>
    </row>
    <row r="145" spans="1:14">
      <c r="A145" s="102"/>
      <c r="I145" s="103"/>
      <c r="J145" s="104"/>
      <c r="K145" s="76"/>
      <c r="L145" s="76"/>
      <c r="M145" s="103"/>
      <c r="N145" s="103"/>
    </row>
    <row r="146" spans="1:14">
      <c r="A146" s="102"/>
      <c r="I146" s="103"/>
      <c r="J146" s="104"/>
      <c r="K146" s="76"/>
      <c r="L146" s="76"/>
      <c r="M146" s="103"/>
      <c r="N146" s="103"/>
    </row>
    <row r="147" spans="1:14">
      <c r="A147" s="102"/>
      <c r="I147" s="103"/>
      <c r="J147" s="104"/>
      <c r="K147" s="76"/>
      <c r="L147" s="76"/>
      <c r="M147" s="103"/>
      <c r="N147" s="103"/>
    </row>
    <row r="148" spans="1:14">
      <c r="A148" s="102"/>
      <c r="I148" s="103"/>
      <c r="J148" s="104"/>
      <c r="K148" s="76"/>
      <c r="L148" s="76"/>
      <c r="M148" s="103"/>
      <c r="N148" s="103"/>
    </row>
    <row r="149" spans="1:14">
      <c r="A149" s="102"/>
      <c r="I149" s="103"/>
      <c r="J149" s="104"/>
      <c r="K149" s="76"/>
      <c r="L149" s="76"/>
      <c r="M149" s="103"/>
      <c r="N149" s="103"/>
    </row>
    <row r="150" spans="1:14">
      <c r="A150" s="102"/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2013-11-10T21:14:56Z</dcterms:modified>
</cp:coreProperties>
</file>