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4030"/>
  <workbookPr date1904="1" showInkAnnotation="0" codeName="ThisWorkbook" autoCompressPictures="0"/>
  <bookViews>
    <workbookView xWindow="1060" yWindow="0" windowWidth="29040" windowHeight="20560" tabRatio="500"/>
  </bookViews>
  <sheets>
    <sheet name="data" sheetId="1" r:id="rId1"/>
    <sheet name="photos" sheetId="2" r:id="rId2"/>
  </sheets>
  <definedNames>
    <definedName name="_xlnm.Print_Area" localSheetId="0">data!$A$1:$J$49</definedName>
    <definedName name="_xlnm.Print_Titles" localSheetId="0">data!$J:$J</definedName>
  </definedName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U10" i="1" l="1"/>
  <c r="V10" i="1"/>
  <c r="U48" i="1"/>
  <c r="V48" i="1"/>
  <c r="U4" i="1"/>
  <c r="V4" i="1"/>
  <c r="X4" i="1"/>
  <c r="AC4" i="1"/>
  <c r="AE4" i="1"/>
  <c r="AF4" i="1"/>
  <c r="AK4" i="1"/>
  <c r="U5" i="1"/>
  <c r="V5" i="1"/>
  <c r="X5" i="1"/>
  <c r="AC5" i="1"/>
  <c r="AE5" i="1"/>
  <c r="AF5" i="1"/>
  <c r="AK5" i="1"/>
  <c r="U6" i="1"/>
  <c r="V6" i="1"/>
  <c r="X6" i="1"/>
  <c r="AC6" i="1"/>
  <c r="AE6" i="1"/>
  <c r="AF6" i="1"/>
  <c r="AK6" i="1"/>
  <c r="U7" i="1"/>
  <c r="V7" i="1"/>
  <c r="X7" i="1"/>
  <c r="AC7" i="1"/>
  <c r="AE7" i="1"/>
  <c r="AF7" i="1"/>
  <c r="AK7" i="1"/>
  <c r="U8" i="1"/>
  <c r="V8" i="1"/>
  <c r="X8" i="1"/>
  <c r="AC8" i="1"/>
  <c r="AE8" i="1"/>
  <c r="AF8" i="1"/>
  <c r="AK8" i="1"/>
  <c r="U9" i="1"/>
  <c r="V9" i="1"/>
  <c r="X9" i="1"/>
  <c r="AC9" i="1"/>
  <c r="AE9" i="1"/>
  <c r="AF9" i="1"/>
  <c r="U11" i="1"/>
  <c r="V11" i="1"/>
  <c r="X11" i="1"/>
  <c r="AC11" i="1"/>
  <c r="AE11" i="1"/>
  <c r="AF11" i="1"/>
  <c r="AK11" i="1"/>
  <c r="U12" i="1"/>
  <c r="V12" i="1"/>
  <c r="X12" i="1"/>
  <c r="AC12" i="1"/>
  <c r="AE12" i="1"/>
  <c r="AF12" i="1"/>
  <c r="AK12" i="1"/>
  <c r="U13" i="1"/>
  <c r="V13" i="1"/>
  <c r="X13" i="1"/>
  <c r="AC13" i="1"/>
  <c r="AE13" i="1"/>
  <c r="AF13" i="1"/>
  <c r="AK13" i="1"/>
  <c r="U14" i="1"/>
  <c r="V14" i="1"/>
  <c r="X14" i="1"/>
  <c r="AC14" i="1"/>
  <c r="AE14" i="1"/>
  <c r="AF14" i="1"/>
  <c r="AK14" i="1"/>
  <c r="U15" i="1"/>
  <c r="V15" i="1"/>
  <c r="X15" i="1"/>
  <c r="AC15" i="1"/>
  <c r="AE15" i="1"/>
  <c r="AF15" i="1"/>
  <c r="AK15" i="1"/>
  <c r="U16" i="1"/>
  <c r="V16" i="1"/>
  <c r="X16" i="1"/>
  <c r="AC16" i="1"/>
  <c r="AE16" i="1"/>
  <c r="AF16" i="1"/>
  <c r="AK16" i="1"/>
  <c r="U17" i="1"/>
  <c r="V17" i="1"/>
  <c r="X17" i="1"/>
  <c r="AC17" i="1"/>
  <c r="AE17" i="1"/>
  <c r="AF17" i="1"/>
  <c r="AK17" i="1"/>
  <c r="U18" i="1"/>
  <c r="V18" i="1"/>
  <c r="X18" i="1"/>
  <c r="AC18" i="1"/>
  <c r="AE18" i="1"/>
  <c r="AF18" i="1"/>
  <c r="AK18" i="1"/>
  <c r="U19" i="1"/>
  <c r="V19" i="1"/>
  <c r="X19" i="1"/>
  <c r="AC19" i="1"/>
  <c r="AE19" i="1"/>
  <c r="AF19" i="1"/>
  <c r="AK19" i="1"/>
  <c r="U20" i="1"/>
  <c r="V20" i="1"/>
  <c r="X20" i="1"/>
  <c r="AC20" i="1"/>
  <c r="AE20" i="1"/>
  <c r="AF20" i="1"/>
  <c r="AK20" i="1"/>
  <c r="U21" i="1"/>
  <c r="V21" i="1"/>
  <c r="X21" i="1"/>
  <c r="AC21" i="1"/>
  <c r="AE21" i="1"/>
  <c r="AF21" i="1"/>
  <c r="AK21" i="1"/>
  <c r="U22" i="1"/>
  <c r="V22" i="1"/>
  <c r="X22" i="1"/>
  <c r="AC22" i="1"/>
  <c r="AE22" i="1"/>
  <c r="AF22" i="1"/>
  <c r="AK22" i="1"/>
  <c r="U23" i="1"/>
  <c r="V23" i="1"/>
  <c r="X23" i="1"/>
  <c r="AC23" i="1"/>
  <c r="AE23" i="1"/>
  <c r="AF23" i="1"/>
  <c r="AK23" i="1"/>
  <c r="U24" i="1"/>
  <c r="V24" i="1"/>
  <c r="X24" i="1"/>
  <c r="AC24" i="1"/>
  <c r="AE24" i="1"/>
  <c r="AF24" i="1"/>
  <c r="AK24" i="1"/>
  <c r="U25" i="1"/>
  <c r="V25" i="1"/>
  <c r="X25" i="1"/>
  <c r="AC25" i="1"/>
  <c r="AE25" i="1"/>
  <c r="AF25" i="1"/>
  <c r="AK25" i="1"/>
  <c r="U26" i="1"/>
  <c r="V26" i="1"/>
  <c r="X26" i="1"/>
  <c r="AC26" i="1"/>
  <c r="AE26" i="1"/>
  <c r="AF26" i="1"/>
  <c r="AK26" i="1"/>
  <c r="U27" i="1"/>
  <c r="V27" i="1"/>
  <c r="X27" i="1"/>
  <c r="AC27" i="1"/>
  <c r="AE27" i="1"/>
  <c r="AF27" i="1"/>
  <c r="AK27" i="1"/>
  <c r="U28" i="1"/>
  <c r="V28" i="1"/>
  <c r="X28" i="1"/>
  <c r="AC28" i="1"/>
  <c r="AE28" i="1"/>
  <c r="AF28" i="1"/>
  <c r="AK28" i="1"/>
  <c r="U29" i="1"/>
  <c r="V29" i="1"/>
  <c r="X29" i="1"/>
  <c r="AC29" i="1"/>
  <c r="AE29" i="1"/>
  <c r="AF29" i="1"/>
  <c r="AK29" i="1"/>
  <c r="U30" i="1"/>
  <c r="V30" i="1"/>
  <c r="X30" i="1"/>
  <c r="AC30" i="1"/>
  <c r="AE30" i="1"/>
  <c r="AF30" i="1"/>
  <c r="AK30" i="1"/>
  <c r="U31" i="1"/>
  <c r="V31" i="1"/>
  <c r="X31" i="1"/>
  <c r="AC31" i="1"/>
  <c r="AE31" i="1"/>
  <c r="AF31" i="1"/>
  <c r="AK31" i="1"/>
  <c r="U32" i="1"/>
  <c r="V32" i="1"/>
  <c r="X32" i="1"/>
  <c r="AC32" i="1"/>
  <c r="AE32" i="1"/>
  <c r="AF32" i="1"/>
  <c r="AK32" i="1"/>
  <c r="U33" i="1"/>
  <c r="V33" i="1"/>
  <c r="X33" i="1"/>
  <c r="AC33" i="1"/>
  <c r="AE33" i="1"/>
  <c r="AF33" i="1"/>
  <c r="AK33" i="1"/>
  <c r="U34" i="1"/>
  <c r="V34" i="1"/>
  <c r="X34" i="1"/>
  <c r="AC34" i="1"/>
  <c r="AE34" i="1"/>
  <c r="AF34" i="1"/>
  <c r="AK34" i="1"/>
  <c r="U35" i="1"/>
  <c r="V35" i="1"/>
  <c r="X35" i="1"/>
  <c r="AC35" i="1"/>
  <c r="AE35" i="1"/>
  <c r="AF35" i="1"/>
  <c r="AK35" i="1"/>
  <c r="U36" i="1"/>
  <c r="V36" i="1"/>
  <c r="X36" i="1"/>
  <c r="AC36" i="1"/>
  <c r="AE36" i="1"/>
  <c r="AF36" i="1"/>
  <c r="AK36" i="1"/>
  <c r="U37" i="1"/>
  <c r="V37" i="1"/>
  <c r="X37" i="1"/>
  <c r="AC37" i="1"/>
  <c r="AE37" i="1"/>
  <c r="AF37" i="1"/>
  <c r="AK37" i="1"/>
  <c r="U38" i="1"/>
  <c r="V38" i="1"/>
  <c r="X38" i="1"/>
  <c r="AC38" i="1"/>
  <c r="AE38" i="1"/>
  <c r="AF38" i="1"/>
  <c r="AK38" i="1"/>
  <c r="U39" i="1"/>
  <c r="V39" i="1"/>
  <c r="X39" i="1"/>
  <c r="AC39" i="1"/>
  <c r="AE39" i="1"/>
  <c r="AF39" i="1"/>
  <c r="AK39" i="1"/>
  <c r="U40" i="1"/>
  <c r="V40" i="1"/>
  <c r="X40" i="1"/>
  <c r="AC40" i="1"/>
  <c r="AE40" i="1"/>
  <c r="AF40" i="1"/>
  <c r="AK40" i="1"/>
  <c r="U41" i="1"/>
  <c r="V41" i="1"/>
  <c r="X41" i="1"/>
  <c r="AC41" i="1"/>
  <c r="AE41" i="1"/>
  <c r="AF41" i="1"/>
  <c r="AK41" i="1"/>
  <c r="U42" i="1"/>
  <c r="V42" i="1"/>
  <c r="X42" i="1"/>
  <c r="AC42" i="1"/>
  <c r="AE42" i="1"/>
  <c r="AF42" i="1"/>
  <c r="AK42" i="1"/>
  <c r="U43" i="1"/>
  <c r="V43" i="1"/>
  <c r="X43" i="1"/>
  <c r="AC43" i="1"/>
  <c r="AE43" i="1"/>
  <c r="AF43" i="1"/>
  <c r="AK43" i="1"/>
  <c r="U44" i="1"/>
  <c r="V44" i="1"/>
  <c r="X44" i="1"/>
  <c r="AC44" i="1"/>
  <c r="AE44" i="1"/>
  <c r="AF44" i="1"/>
  <c r="AK44" i="1"/>
  <c r="U45" i="1"/>
  <c r="V45" i="1"/>
  <c r="X45" i="1"/>
  <c r="AC45" i="1"/>
  <c r="AE45" i="1"/>
  <c r="AF45" i="1"/>
  <c r="AK45" i="1"/>
  <c r="U46" i="1"/>
  <c r="V46" i="1"/>
  <c r="X46" i="1"/>
  <c r="AC46" i="1"/>
  <c r="AE46" i="1"/>
  <c r="AF46" i="1"/>
  <c r="AK46" i="1"/>
  <c r="U47" i="1"/>
  <c r="V47" i="1"/>
  <c r="X47" i="1"/>
  <c r="AC47" i="1"/>
  <c r="AE47" i="1"/>
  <c r="AF47" i="1"/>
  <c r="U49" i="1"/>
  <c r="V49" i="1"/>
  <c r="X49" i="1"/>
  <c r="AC49" i="1"/>
  <c r="AE49" i="1"/>
  <c r="AF49" i="1"/>
  <c r="AK49" i="1"/>
  <c r="U55" i="1"/>
  <c r="V55" i="1"/>
  <c r="X55" i="1"/>
  <c r="U56" i="1"/>
  <c r="V56" i="1"/>
  <c r="X56" i="1"/>
  <c r="U57" i="1"/>
  <c r="V57" i="1"/>
  <c r="X57" i="1"/>
</calcChain>
</file>

<file path=xl/sharedStrings.xml><?xml version="1.0" encoding="utf-8"?>
<sst xmlns="http://schemas.openxmlformats.org/spreadsheetml/2006/main" count="308" uniqueCount="117">
  <si>
    <t>13H-2-58</t>
  </si>
  <si>
    <t>in µmol/kg seawater</t>
  </si>
  <si>
    <t>CO32- for 1 and 3</t>
  </si>
  <si>
    <t>CO32- for 2 and 4</t>
  </si>
  <si>
    <t>SSS in ‰</t>
  </si>
  <si>
    <t>pH uncertainty</t>
  </si>
  <si>
    <t>Seawater Mg/Ca (mmol/mol)</t>
    <phoneticPr fontId="1"/>
  </si>
  <si>
    <t xml:space="preserve">uncertainty based on d11B (2 s.d.) </t>
    <phoneticPr fontId="1"/>
  </si>
  <si>
    <t>Age (ky)</t>
    <phoneticPr fontId="1"/>
  </si>
  <si>
    <t>13H-4-118</t>
  </si>
  <si>
    <t>13H-6-49</t>
  </si>
  <si>
    <t>14H-1-49</t>
  </si>
  <si>
    <t>14H-4-99</t>
  </si>
  <si>
    <t>14H-6-39</t>
  </si>
  <si>
    <t>pH 1</t>
  </si>
  <si>
    <t>pH 2</t>
  </si>
  <si>
    <t>pH 3</t>
  </si>
  <si>
    <t>pH 4</t>
  </si>
  <si>
    <t>Leg</t>
  </si>
  <si>
    <t>Site</t>
  </si>
  <si>
    <t>H</t>
  </si>
  <si>
    <t>Top(cm)</t>
  </si>
  <si>
    <t>Depth(mbsf)</t>
  </si>
  <si>
    <t>A</t>
  </si>
  <si>
    <t>d11Bs.w.=constant, SST adjusted</t>
  </si>
  <si>
    <t>d11Bs.w. varying and SST adjusted</t>
  </si>
  <si>
    <t>SST adjusted to Mg/Cas.w.</t>
  </si>
  <si>
    <t>d11Bs.w. varying</t>
  </si>
  <si>
    <t>d11Bs.w.=constant</t>
  </si>
  <si>
    <t>Hole</t>
  </si>
  <si>
    <t>Core</t>
  </si>
  <si>
    <t>section</t>
  </si>
  <si>
    <t>Bottom (cm)</t>
  </si>
  <si>
    <t>Shell weight (µg)</t>
  </si>
  <si>
    <t>freeze-dry</t>
  </si>
  <si>
    <t>3% H2O2</t>
  </si>
  <si>
    <t>MIS</t>
  </si>
  <si>
    <t>82/83</t>
  </si>
  <si>
    <t>G4</t>
  </si>
  <si>
    <t>G5</t>
  </si>
  <si>
    <t>G6</t>
  </si>
  <si>
    <t>G8</t>
  </si>
  <si>
    <t>G9</t>
  </si>
  <si>
    <t>G16</t>
  </si>
  <si>
    <t>G19</t>
  </si>
  <si>
    <t>K1</t>
  </si>
  <si>
    <t>K2</t>
  </si>
  <si>
    <t>KM3</t>
  </si>
  <si>
    <t>KM6</t>
  </si>
  <si>
    <t>M1</t>
  </si>
  <si>
    <t>M1/M2</t>
  </si>
  <si>
    <t>MG1</t>
  </si>
  <si>
    <t>MG5</t>
  </si>
  <si>
    <t>MG6/MG7</t>
  </si>
  <si>
    <t>MG9</t>
  </si>
  <si>
    <t>MG12/Gi1</t>
  </si>
  <si>
    <t>Gi6</t>
  </si>
  <si>
    <t>Gi10</t>
  </si>
  <si>
    <t>Gi15</t>
  </si>
  <si>
    <t>Gi18</t>
  </si>
  <si>
    <t>Gi22</t>
  </si>
  <si>
    <t>Gi25</t>
  </si>
  <si>
    <t>Gi27</t>
  </si>
  <si>
    <t>N7</t>
  </si>
  <si>
    <t>run 1</t>
  </si>
  <si>
    <t>run 2</t>
  </si>
  <si>
    <t>run 3</t>
  </si>
  <si>
    <t>run 4</t>
  </si>
  <si>
    <t>run 5</t>
  </si>
  <si>
    <t>run 6</t>
  </si>
  <si>
    <t>averaged d11B w/out outliers</t>
  </si>
  <si>
    <t>internal uncertainty (2se)</t>
  </si>
  <si>
    <t>missing</t>
  </si>
  <si>
    <t>outliers</t>
  </si>
  <si>
    <t>external reproducibility (2se)</t>
  </si>
  <si>
    <t>of vaterite for same number of runs</t>
  </si>
  <si>
    <t>plotted error-bars</t>
  </si>
  <si>
    <t>Mg/Ca-based SST</t>
  </si>
  <si>
    <t xml:space="preserve"> interpolated from Groeneveld (2005)</t>
  </si>
  <si>
    <t>Planktic d18O</t>
  </si>
  <si>
    <t xml:space="preserve"> interpolated from Steph et al. (2006)</t>
  </si>
  <si>
    <t>using Mg K1/Ca vary dw from Medina-Elizalde et al. (2006)</t>
  </si>
  <si>
    <t>ice volume increase</t>
  </si>
  <si>
    <t>interpolated from Mudelsee &amp; Raymo (2005)</t>
  </si>
  <si>
    <t>seawater d18O</t>
  </si>
  <si>
    <t>ice volume free-seawater d18O</t>
  </si>
  <si>
    <t>scenario 1</t>
  </si>
  <si>
    <t>scenario 2</t>
  </si>
  <si>
    <t>scenario 3</t>
  </si>
  <si>
    <t>scenario 4</t>
  </si>
  <si>
    <t>low</t>
  </si>
  <si>
    <t>high</t>
  </si>
  <si>
    <t>CO2 1 µatm</t>
  </si>
  <si>
    <t>CO2 2 µatm</t>
  </si>
  <si>
    <t>CO2 3 µatm</t>
  </si>
  <si>
    <t>CO2 4 µatm</t>
  </si>
  <si>
    <t>CO2 1 µatm: error propagation</t>
  </si>
  <si>
    <t>SIZE FRACTION: 400-500 µm</t>
  </si>
  <si>
    <t>SIZE FRACTION: 250-355 µm</t>
  </si>
  <si>
    <t>Varying seawater d11B</t>
  </si>
  <si>
    <t xml:space="preserve">based on Lemarchand et al. (2000) </t>
  </si>
  <si>
    <t>species</t>
  </si>
  <si>
    <t>size</t>
  </si>
  <si>
    <t>sample ODP 165-999A</t>
  </si>
  <si>
    <t>SEM photos of some G. sacculifer specimen, uncleaned</t>
  </si>
  <si>
    <t>Scale may not be accurate</t>
  </si>
  <si>
    <t>G. sacculifer</t>
  </si>
  <si>
    <t>&gt; 425µm</t>
  </si>
  <si>
    <t>7H-7-65</t>
  </si>
  <si>
    <t>8H-3-104</t>
  </si>
  <si>
    <t xml:space="preserve"> </t>
  </si>
  <si>
    <t>8H-5-72</t>
  </si>
  <si>
    <t>10H-1-128</t>
  </si>
  <si>
    <t>10H-3-99</t>
  </si>
  <si>
    <t>10H-5-78</t>
  </si>
  <si>
    <t>12H-1-91</t>
  </si>
  <si>
    <t>single d11B runs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</si>
</sst>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76" formatCode="0.000"/>
    <numFmt numFmtId="177" formatCode="0.0000"/>
    <numFmt numFmtId="179" formatCode="0.0"/>
    <numFmt numFmtId="191" formatCode="#0.0"/>
  </numFmts>
  <fonts count="28" x14ac:knownFonts="1">
    <font>
      <sz val="10"/>
      <name val="Verdana"/>
    </font>
    <font>
      <sz val="8"/>
      <name val="Verdana"/>
    </font>
    <font>
      <sz val="9"/>
      <name val="Arial"/>
      <family val="2"/>
    </font>
    <font>
      <sz val="9"/>
      <name val="Helvetica"/>
    </font>
    <font>
      <b/>
      <sz val="9"/>
      <name val="Helvetica"/>
    </font>
    <font>
      <sz val="9"/>
      <color indexed="63"/>
      <name val="Helvetica"/>
    </font>
    <font>
      <b/>
      <sz val="9"/>
      <color indexed="63"/>
      <name val="Helvetica"/>
    </font>
    <font>
      <i/>
      <sz val="9"/>
      <name val="Helvetica"/>
    </font>
    <font>
      <i/>
      <u/>
      <sz val="9"/>
      <name val="Helvetica"/>
    </font>
    <font>
      <u/>
      <sz val="9"/>
      <name val="Helvetica"/>
    </font>
    <font>
      <sz val="9"/>
      <color indexed="10"/>
      <name val="Helvetica"/>
    </font>
    <font>
      <b/>
      <sz val="9"/>
      <color indexed="10"/>
      <name val="Helvetica"/>
    </font>
    <font>
      <b/>
      <u/>
      <sz val="9"/>
      <name val="Helvetica"/>
    </font>
    <font>
      <b/>
      <i/>
      <sz val="10"/>
      <name val="Arial"/>
      <family val="2"/>
    </font>
    <font>
      <b/>
      <sz val="10"/>
      <name val="Arial"/>
      <family val="2"/>
    </font>
    <font>
      <b/>
      <sz val="10"/>
      <color indexed="10"/>
      <name val="Arial"/>
      <family val="2"/>
    </font>
    <font>
      <sz val="10"/>
      <color indexed="12"/>
      <name val="Arial"/>
    </font>
    <font>
      <b/>
      <sz val="12"/>
      <color indexed="8"/>
      <name val="Calibri"/>
      <family val="2"/>
    </font>
    <font>
      <b/>
      <sz val="9"/>
      <color indexed="9"/>
      <name val="Helvetica"/>
    </font>
    <font>
      <b/>
      <i/>
      <sz val="9"/>
      <color indexed="48"/>
      <name val="Helvetica"/>
    </font>
    <font>
      <i/>
      <sz val="9"/>
      <color indexed="48"/>
      <name val="Helvetica"/>
    </font>
    <font>
      <u/>
      <sz val="9"/>
      <color indexed="48"/>
      <name val="Helvetica"/>
    </font>
    <font>
      <sz val="9"/>
      <color indexed="48"/>
      <name val="Helvetica"/>
    </font>
    <font>
      <sz val="10"/>
      <color indexed="10"/>
      <name val="Verdana"/>
    </font>
    <font>
      <b/>
      <u/>
      <sz val="9"/>
      <color indexed="48"/>
      <name val="Helvetica"/>
    </font>
    <font>
      <i/>
      <sz val="12"/>
      <color indexed="8"/>
      <name val="Calibri"/>
      <family val="2"/>
    </font>
    <font>
      <sz val="12"/>
      <color indexed="8"/>
      <name val="Calibri"/>
      <family val="2"/>
    </font>
    <font>
      <b/>
      <sz val="10"/>
      <color indexed="22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6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indexed="56"/>
        <bgColor indexed="64"/>
      </patternFill>
    </fill>
    <fill>
      <patternFill patternType="solid">
        <fgColor indexed="2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</fills>
  <borders count="4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</borders>
  <cellStyleXfs count="1">
    <xf numFmtId="0" fontId="0" fillId="0" borderId="0"/>
  </cellStyleXfs>
  <cellXfs count="110">
    <xf numFmtId="0" fontId="0" fillId="0" borderId="0" xfId="0" applyFont="1" applyFill="1"/>
    <xf numFmtId="2" fontId="2" fillId="0" borderId="0" xfId="0" applyNumberFormat="1" applyFont="1" applyFill="1" applyAlignment="1">
      <alignment horizontal="center"/>
    </xf>
    <xf numFmtId="0" fontId="3" fillId="0" borderId="0" xfId="0" applyFont="1" applyFill="1" applyBorder="1"/>
    <xf numFmtId="2" fontId="3" fillId="0" borderId="0" xfId="0" applyNumberFormat="1" applyFont="1" applyFill="1" applyBorder="1"/>
    <xf numFmtId="2" fontId="3" fillId="0" borderId="0" xfId="0" applyNumberFormat="1" applyFont="1" applyFill="1" applyBorder="1" applyAlignment="1">
      <alignment horizontal="center"/>
    </xf>
    <xf numFmtId="0" fontId="18" fillId="0" borderId="0" xfId="0" applyFont="1" applyFill="1" applyBorder="1"/>
    <xf numFmtId="0" fontId="4" fillId="0" borderId="0" xfId="0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/>
    </xf>
    <xf numFmtId="2" fontId="4" fillId="0" borderId="0" xfId="0" applyNumberFormat="1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left"/>
    </xf>
    <xf numFmtId="0" fontId="4" fillId="0" borderId="0" xfId="0" applyFont="1" applyFill="1" applyAlignment="1">
      <alignment horizontal="center"/>
    </xf>
    <xf numFmtId="0" fontId="3" fillId="0" borderId="0" xfId="0" applyFont="1" applyFill="1" applyAlignment="1">
      <alignment horizontal="center"/>
    </xf>
    <xf numFmtId="0" fontId="18" fillId="0" borderId="0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left"/>
    </xf>
    <xf numFmtId="0" fontId="6" fillId="0" borderId="0" xfId="0" applyFont="1" applyFill="1" applyBorder="1" applyAlignment="1">
      <alignment horizontal="center"/>
    </xf>
    <xf numFmtId="0" fontId="18" fillId="2" borderId="0" xfId="0" applyFont="1" applyFill="1" applyBorder="1" applyAlignment="1">
      <alignment horizontal="center"/>
    </xf>
    <xf numFmtId="2" fontId="6" fillId="0" borderId="0" xfId="0" applyNumberFormat="1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/>
    </xf>
    <xf numFmtId="2" fontId="5" fillId="0" borderId="0" xfId="0" applyNumberFormat="1" applyFont="1" applyFill="1" applyBorder="1" applyAlignment="1">
      <alignment horizontal="center"/>
    </xf>
    <xf numFmtId="179" fontId="3" fillId="0" borderId="0" xfId="0" applyNumberFormat="1" applyFont="1" applyFill="1" applyBorder="1" applyAlignment="1">
      <alignment horizontal="center"/>
    </xf>
    <xf numFmtId="176" fontId="3" fillId="0" borderId="0" xfId="0" applyNumberFormat="1" applyFont="1" applyFill="1" applyBorder="1" applyAlignment="1">
      <alignment horizontal="center"/>
    </xf>
    <xf numFmtId="1" fontId="3" fillId="0" borderId="0" xfId="0" applyNumberFormat="1" applyFont="1" applyFill="1" applyBorder="1"/>
    <xf numFmtId="2" fontId="3" fillId="0" borderId="0" xfId="0" applyNumberFormat="1" applyFont="1" applyFill="1" applyBorder="1" applyAlignment="1">
      <alignment horizontal="left"/>
    </xf>
    <xf numFmtId="191" fontId="3" fillId="0" borderId="0" xfId="0" applyNumberFormat="1" applyFont="1" applyFill="1" applyBorder="1" applyAlignment="1" applyProtection="1">
      <alignment horizontal="center"/>
      <protection locked="0"/>
    </xf>
    <xf numFmtId="179" fontId="3" fillId="0" borderId="0" xfId="0" applyNumberFormat="1" applyFont="1" applyFill="1" applyBorder="1"/>
    <xf numFmtId="179" fontId="8" fillId="0" borderId="0" xfId="0" applyNumberFormat="1" applyFont="1" applyFill="1" applyBorder="1"/>
    <xf numFmtId="0" fontId="9" fillId="0" borderId="0" xfId="0" applyFont="1" applyFill="1" applyBorder="1"/>
    <xf numFmtId="2" fontId="9" fillId="0" borderId="0" xfId="0" applyNumberFormat="1" applyFont="1" applyFill="1" applyBorder="1" applyAlignment="1">
      <alignment horizontal="center"/>
    </xf>
    <xf numFmtId="2" fontId="9" fillId="0" borderId="0" xfId="0" applyNumberFormat="1" applyFont="1" applyFill="1" applyBorder="1" applyAlignment="1">
      <alignment horizontal="left"/>
    </xf>
    <xf numFmtId="191" fontId="9" fillId="0" borderId="0" xfId="0" applyNumberFormat="1" applyFont="1" applyFill="1" applyBorder="1" applyAlignment="1" applyProtection="1">
      <alignment horizontal="center"/>
      <protection locked="0"/>
    </xf>
    <xf numFmtId="179" fontId="4" fillId="0" borderId="0" xfId="0" applyNumberFormat="1" applyFont="1" applyFill="1" applyBorder="1" applyAlignment="1">
      <alignment horizontal="center"/>
    </xf>
    <xf numFmtId="2" fontId="10" fillId="0" borderId="0" xfId="0" applyNumberFormat="1" applyFont="1" applyFill="1" applyBorder="1" applyAlignment="1">
      <alignment horizontal="center"/>
    </xf>
    <xf numFmtId="0" fontId="10" fillId="0" borderId="0" xfId="0" applyFont="1" applyFill="1" applyBorder="1" applyAlignment="1">
      <alignment horizontal="center"/>
    </xf>
    <xf numFmtId="0" fontId="18" fillId="4" borderId="0" xfId="0" applyFont="1" applyFill="1" applyBorder="1" applyAlignment="1">
      <alignment horizontal="center"/>
    </xf>
    <xf numFmtId="2" fontId="18" fillId="4" borderId="0" xfId="0" applyNumberFormat="1" applyFont="1" applyFill="1" applyBorder="1" applyAlignment="1">
      <alignment horizontal="center"/>
    </xf>
    <xf numFmtId="2" fontId="18" fillId="2" borderId="0" xfId="0" applyNumberFormat="1" applyFont="1" applyFill="1" applyBorder="1" applyAlignment="1">
      <alignment horizontal="center"/>
    </xf>
    <xf numFmtId="2" fontId="18" fillId="5" borderId="0" xfId="0" applyNumberFormat="1" applyFont="1" applyFill="1" applyBorder="1" applyAlignment="1">
      <alignment horizontal="center"/>
    </xf>
    <xf numFmtId="0" fontId="18" fillId="5" borderId="0" xfId="0" applyFont="1" applyFill="1" applyBorder="1" applyAlignment="1">
      <alignment horizontal="center"/>
    </xf>
    <xf numFmtId="2" fontId="18" fillId="6" borderId="0" xfId="0" applyNumberFormat="1" applyFont="1" applyFill="1" applyBorder="1" applyAlignment="1">
      <alignment horizontal="center"/>
    </xf>
    <xf numFmtId="0" fontId="3" fillId="0" borderId="0" xfId="0" applyNumberFormat="1" applyFont="1" applyFill="1" applyBorder="1" applyAlignment="1">
      <alignment horizontal="left"/>
    </xf>
    <xf numFmtId="177" fontId="12" fillId="0" borderId="0" xfId="0" applyNumberFormat="1" applyFont="1" applyFill="1" applyBorder="1" applyAlignment="1">
      <alignment horizontal="center"/>
    </xf>
    <xf numFmtId="0" fontId="12" fillId="0" borderId="0" xfId="0" applyFont="1" applyFill="1" applyBorder="1" applyAlignment="1">
      <alignment horizontal="center"/>
    </xf>
    <xf numFmtId="179" fontId="12" fillId="0" borderId="0" xfId="0" applyNumberFormat="1" applyFont="1" applyFill="1" applyBorder="1" applyAlignment="1">
      <alignment horizontal="center"/>
    </xf>
    <xf numFmtId="0" fontId="3" fillId="0" borderId="0" xfId="0" applyFont="1" applyFill="1" applyBorder="1" applyAlignment="1">
      <alignment horizontal="right"/>
    </xf>
    <xf numFmtId="0" fontId="7" fillId="0" borderId="0" xfId="0" applyFont="1" applyFill="1" applyBorder="1" applyAlignment="1">
      <alignment horizontal="center"/>
    </xf>
    <xf numFmtId="1" fontId="3" fillId="0" borderId="0" xfId="0" applyNumberFormat="1" applyFont="1" applyFill="1" applyBorder="1" applyAlignment="1">
      <alignment horizontal="center"/>
    </xf>
    <xf numFmtId="0" fontId="3" fillId="0" borderId="0" xfId="0" applyFont="1" applyFill="1"/>
    <xf numFmtId="0" fontId="11" fillId="0" borderId="0" xfId="0" applyFont="1" applyFill="1" applyBorder="1" applyAlignment="1">
      <alignment horizontal="center"/>
    </xf>
    <xf numFmtId="179" fontId="4" fillId="0" borderId="0" xfId="0" applyNumberFormat="1" applyFont="1" applyFill="1" applyBorder="1"/>
    <xf numFmtId="0" fontId="18" fillId="0" borderId="0" xfId="0" applyFont="1" applyFill="1" applyAlignment="1">
      <alignment horizontal="center"/>
    </xf>
    <xf numFmtId="179" fontId="3" fillId="0" borderId="0" xfId="0" applyNumberFormat="1" applyFont="1" applyFill="1" applyAlignment="1">
      <alignment horizontal="center"/>
    </xf>
    <xf numFmtId="2" fontId="18" fillId="0" borderId="0" xfId="0" applyNumberFormat="1" applyFont="1" applyFill="1" applyBorder="1" applyAlignment="1">
      <alignment horizontal="center"/>
    </xf>
    <xf numFmtId="2" fontId="3" fillId="0" borderId="0" xfId="0" applyNumberFormat="1" applyFont="1" applyFill="1" applyAlignment="1">
      <alignment horizontal="center"/>
    </xf>
    <xf numFmtId="2" fontId="5" fillId="0" borderId="0" xfId="0" applyNumberFormat="1" applyFont="1" applyFill="1" applyAlignment="1">
      <alignment horizontal="center"/>
    </xf>
    <xf numFmtId="179" fontId="4" fillId="0" borderId="0" xfId="0" applyNumberFormat="1" applyFont="1" applyFill="1"/>
    <xf numFmtId="2" fontId="18" fillId="0" borderId="1" xfId="0" applyNumberFormat="1" applyFont="1" applyFill="1" applyBorder="1" applyAlignment="1">
      <alignment horizontal="center"/>
    </xf>
    <xf numFmtId="0" fontId="18" fillId="0" borderId="2" xfId="0" applyFont="1" applyFill="1" applyBorder="1" applyAlignment="1">
      <alignment horizontal="center"/>
    </xf>
    <xf numFmtId="0" fontId="18" fillId="0" borderId="3" xfId="0" applyFont="1" applyFill="1" applyBorder="1" applyAlignment="1">
      <alignment horizontal="center"/>
    </xf>
    <xf numFmtId="0" fontId="19" fillId="0" borderId="0" xfId="0" applyFont="1" applyFill="1" applyBorder="1" applyAlignment="1">
      <alignment horizontal="center"/>
    </xf>
    <xf numFmtId="2" fontId="20" fillId="0" borderId="0" xfId="0" applyNumberFormat="1" applyFont="1" applyFill="1" applyBorder="1" applyAlignment="1">
      <alignment horizontal="center"/>
    </xf>
    <xf numFmtId="0" fontId="21" fillId="0" borderId="0" xfId="0" applyFont="1" applyFill="1" applyBorder="1"/>
    <xf numFmtId="0" fontId="20" fillId="0" borderId="0" xfId="0" applyFont="1" applyFill="1" applyBorder="1" applyAlignment="1">
      <alignment horizontal="center"/>
    </xf>
    <xf numFmtId="0" fontId="20" fillId="0" borderId="0" xfId="0" applyFont="1" applyFill="1" applyAlignment="1">
      <alignment horizontal="center"/>
    </xf>
    <xf numFmtId="2" fontId="22" fillId="0" borderId="0" xfId="0" applyNumberFormat="1" applyFont="1" applyFill="1" applyBorder="1" applyAlignment="1">
      <alignment horizontal="center"/>
    </xf>
    <xf numFmtId="2" fontId="3" fillId="7" borderId="0" xfId="0" applyNumberFormat="1" applyFont="1" applyFill="1" applyBorder="1" applyAlignment="1">
      <alignment horizontal="center"/>
    </xf>
    <xf numFmtId="0" fontId="3" fillId="7" borderId="0" xfId="0" applyFont="1" applyFill="1" applyBorder="1" applyAlignment="1">
      <alignment horizontal="center"/>
    </xf>
    <xf numFmtId="1" fontId="4" fillId="0" borderId="0" xfId="0" applyNumberFormat="1" applyFont="1" applyFill="1" applyBorder="1" applyAlignment="1">
      <alignment horizontal="center"/>
    </xf>
    <xf numFmtId="1" fontId="11" fillId="0" borderId="0" xfId="0" applyNumberFormat="1" applyFont="1" applyFill="1" applyAlignment="1">
      <alignment horizontal="center"/>
    </xf>
    <xf numFmtId="1" fontId="10" fillId="7" borderId="0" xfId="0" applyNumberFormat="1" applyFont="1" applyFill="1" applyAlignment="1">
      <alignment horizontal="center"/>
    </xf>
    <xf numFmtId="1" fontId="9" fillId="7" borderId="0" xfId="0" applyNumberFormat="1" applyFont="1" applyFill="1" applyBorder="1"/>
    <xf numFmtId="176" fontId="3" fillId="0" borderId="0" xfId="0" applyNumberFormat="1" applyFont="1" applyFill="1" applyBorder="1"/>
    <xf numFmtId="179" fontId="23" fillId="0" borderId="0" xfId="0" applyNumberFormat="1" applyFont="1" applyFill="1"/>
    <xf numFmtId="1" fontId="23" fillId="0" borderId="0" xfId="0" applyNumberFormat="1" applyFont="1" applyFill="1"/>
    <xf numFmtId="1" fontId="9" fillId="0" borderId="0" xfId="0" applyNumberFormat="1" applyFont="1" applyFill="1" applyBorder="1"/>
    <xf numFmtId="1" fontId="0" fillId="0" borderId="0" xfId="0" applyNumberFormat="1" applyFont="1" applyFill="1"/>
    <xf numFmtId="1" fontId="12" fillId="0" borderId="0" xfId="0" applyNumberFormat="1" applyFont="1" applyFill="1" applyBorder="1"/>
    <xf numFmtId="0" fontId="9" fillId="7" borderId="0" xfId="0" applyFont="1" applyFill="1" applyBorder="1" applyAlignment="1">
      <alignment horizontal="center"/>
    </xf>
    <xf numFmtId="0" fontId="22" fillId="0" borderId="0" xfId="0" applyFont="1" applyFill="1" applyBorder="1" applyAlignment="1">
      <alignment horizontal="center"/>
    </xf>
    <xf numFmtId="2" fontId="22" fillId="7" borderId="0" xfId="0" applyNumberFormat="1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2" fillId="0" borderId="0" xfId="0" applyFont="1" applyFill="1" applyBorder="1"/>
    <xf numFmtId="0" fontId="0" fillId="0" borderId="0" xfId="0" applyFill="1"/>
    <xf numFmtId="0" fontId="13" fillId="0" borderId="0" xfId="0" applyFont="1" applyAlignment="1">
      <alignment horizontal="center"/>
    </xf>
    <xf numFmtId="0" fontId="14" fillId="0" borderId="0" xfId="0" applyFont="1" applyAlignment="1">
      <alignment horizontal="center"/>
    </xf>
    <xf numFmtId="0" fontId="17" fillId="0" borderId="0" xfId="0" applyFont="1" applyAlignment="1">
      <alignment horizontal="left"/>
    </xf>
    <xf numFmtId="0" fontId="0" fillId="0" borderId="0" xfId="0"/>
    <xf numFmtId="2" fontId="14" fillId="0" borderId="0" xfId="0" applyNumberFormat="1" applyFont="1" applyFill="1" applyBorder="1" applyAlignment="1">
      <alignment horizontal="center"/>
    </xf>
    <xf numFmtId="0" fontId="0" fillId="0" borderId="0" xfId="0" applyFill="1" applyBorder="1"/>
    <xf numFmtId="0" fontId="25" fillId="0" borderId="0" xfId="0" applyFont="1" applyAlignment="1">
      <alignment horizontal="center"/>
    </xf>
    <xf numFmtId="0" fontId="26" fillId="0" borderId="0" xfId="0" applyFont="1" applyAlignment="1">
      <alignment horizontal="center"/>
    </xf>
    <xf numFmtId="2" fontId="0" fillId="0" borderId="0" xfId="0" applyNumberFormat="1"/>
    <xf numFmtId="2" fontId="0" fillId="0" borderId="0" xfId="0" applyNumberFormat="1" applyFill="1" applyBorder="1" applyAlignment="1">
      <alignment horizontal="center"/>
    </xf>
    <xf numFmtId="0" fontId="25" fillId="0" borderId="0" xfId="0" applyFont="1"/>
    <xf numFmtId="0" fontId="26" fillId="0" borderId="0" xfId="0" applyFont="1"/>
    <xf numFmtId="177" fontId="0" fillId="0" borderId="0" xfId="0" applyNumberFormat="1" applyFill="1" applyBorder="1"/>
    <xf numFmtId="2" fontId="0" fillId="0" borderId="0" xfId="0" applyNumberFormat="1" applyFill="1" applyBorder="1"/>
    <xf numFmtId="0" fontId="0" fillId="0" borderId="0" xfId="0" applyFill="1" applyBorder="1" applyAlignment="1">
      <alignment horizontal="center"/>
    </xf>
    <xf numFmtId="14" fontId="14" fillId="0" borderId="0" xfId="0" applyNumberFormat="1" applyFont="1" applyAlignment="1">
      <alignment horizontal="center"/>
    </xf>
    <xf numFmtId="2" fontId="15" fillId="0" borderId="0" xfId="0" applyNumberFormat="1" applyFont="1" applyFill="1" applyBorder="1" applyAlignment="1">
      <alignment horizontal="center"/>
    </xf>
    <xf numFmtId="0" fontId="27" fillId="0" borderId="0" xfId="0" applyFont="1" applyAlignment="1">
      <alignment horizontal="center"/>
    </xf>
    <xf numFmtId="2" fontId="16" fillId="0" borderId="0" xfId="0" applyNumberFormat="1" applyFont="1" applyFill="1" applyBorder="1" applyAlignment="1">
      <alignment horizontal="center"/>
    </xf>
    <xf numFmtId="0" fontId="14" fillId="0" borderId="0" xfId="0" applyFont="1" applyFill="1" applyBorder="1" applyAlignment="1">
      <alignment horizontal="center"/>
    </xf>
    <xf numFmtId="14" fontId="14" fillId="0" borderId="0" xfId="0" applyNumberFormat="1" applyFont="1" applyFill="1" applyBorder="1" applyAlignment="1">
      <alignment horizontal="center"/>
    </xf>
    <xf numFmtId="1" fontId="4" fillId="0" borderId="0" xfId="0" applyNumberFormat="1" applyFont="1" applyFill="1" applyAlignment="1">
      <alignment horizontal="center"/>
    </xf>
    <xf numFmtId="1" fontId="3" fillId="0" borderId="0" xfId="0" applyNumberFormat="1" applyFont="1" applyFill="1" applyAlignment="1">
      <alignment horizontal="center"/>
    </xf>
    <xf numFmtId="1" fontId="3" fillId="0" borderId="0" xfId="0" applyNumberFormat="1" applyFont="1" applyFill="1" applyBorder="1" applyAlignment="1">
      <alignment horizontal="left"/>
    </xf>
    <xf numFmtId="1" fontId="3" fillId="8" borderId="0" xfId="0" applyNumberFormat="1" applyFont="1" applyFill="1" applyBorder="1" applyAlignment="1">
      <alignment horizontal="center"/>
    </xf>
    <xf numFmtId="1" fontId="12" fillId="8" borderId="0" xfId="0" applyNumberFormat="1" applyFont="1" applyFill="1" applyBorder="1"/>
    <xf numFmtId="1" fontId="11" fillId="8" borderId="0" xfId="0" applyNumberFormat="1" applyFont="1" applyFill="1" applyAlignment="1">
      <alignment horizontal="center"/>
    </xf>
  </cellXfs>
  <cellStyles count="1">
    <cellStyle name="Standard" xfId="0" builtinId="0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Relationship Id="rId6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<Relationship Id="rId27" Type="http://schemas.openxmlformats.org/officeDocument/2006/relationships/image" Target="../media/image27.png"/><Relationship Id="rId28" Type="http://schemas.openxmlformats.org/officeDocument/2006/relationships/image" Target="../media/image28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30" Type="http://schemas.openxmlformats.org/officeDocument/2006/relationships/image" Target="../media/image30.png"/><Relationship Id="rId31" Type="http://schemas.openxmlformats.org/officeDocument/2006/relationships/image" Target="../media/image31.png"/><Relationship Id="rId32" Type="http://schemas.openxmlformats.org/officeDocument/2006/relationships/image" Target="../media/image32.png"/><Relationship Id="rId9" Type="http://schemas.openxmlformats.org/officeDocument/2006/relationships/image" Target="../media/image9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33" Type="http://schemas.openxmlformats.org/officeDocument/2006/relationships/image" Target="../media/image33.png"/><Relationship Id="rId34" Type="http://schemas.openxmlformats.org/officeDocument/2006/relationships/image" Target="../media/image34.png"/><Relationship Id="rId35" Type="http://schemas.openxmlformats.org/officeDocument/2006/relationships/image" Target="../media/image35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1600200</xdr:colOff>
      <xdr:row>2</xdr:row>
      <xdr:rowOff>177800</xdr:rowOff>
    </xdr:from>
    <xdr:to>
      <xdr:col>7</xdr:col>
      <xdr:colOff>673100</xdr:colOff>
      <xdr:row>19</xdr:row>
      <xdr:rowOff>50800</xdr:rowOff>
    </xdr:to>
    <xdr:pic>
      <xdr:nvPicPr>
        <xdr:cNvPr id="1865" name="Picture 2" descr="7-7-65-big.tif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533400"/>
          <a:ext cx="4610100" cy="308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</xdr:row>
      <xdr:rowOff>0</xdr:rowOff>
    </xdr:from>
    <xdr:to>
      <xdr:col>11</xdr:col>
      <xdr:colOff>838200</xdr:colOff>
      <xdr:row>19</xdr:row>
      <xdr:rowOff>25400</xdr:rowOff>
    </xdr:to>
    <xdr:pic>
      <xdr:nvPicPr>
        <xdr:cNvPr id="1866" name="Picture 3" descr="7-7-65-cu2.tif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9900" y="5461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723900</xdr:colOff>
      <xdr:row>2</xdr:row>
      <xdr:rowOff>177800</xdr:rowOff>
    </xdr:from>
    <xdr:to>
      <xdr:col>18</xdr:col>
      <xdr:colOff>457200</xdr:colOff>
      <xdr:row>19</xdr:row>
      <xdr:rowOff>0</xdr:rowOff>
    </xdr:to>
    <xdr:pic>
      <xdr:nvPicPr>
        <xdr:cNvPr id="1867" name="Picture 4" descr="7-7-65-pore.tif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2600" y="533400"/>
          <a:ext cx="5448300" cy="303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7</xdr:col>
      <xdr:colOff>622300</xdr:colOff>
      <xdr:row>39</xdr:row>
      <xdr:rowOff>76200</xdr:rowOff>
    </xdr:to>
    <xdr:pic>
      <xdr:nvPicPr>
        <xdr:cNvPr id="1868" name="Picture 5" descr="8-3-104-big.tif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43307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23</xdr:row>
      <xdr:rowOff>0</xdr:rowOff>
    </xdr:from>
    <xdr:to>
      <xdr:col>11</xdr:col>
      <xdr:colOff>711200</xdr:colOff>
      <xdr:row>39</xdr:row>
      <xdr:rowOff>76200</xdr:rowOff>
    </xdr:to>
    <xdr:pic>
      <xdr:nvPicPr>
        <xdr:cNvPr id="1869" name="Picture 6" descr="8-3-104-cu.tif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43307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43</xdr:row>
      <xdr:rowOff>0</xdr:rowOff>
    </xdr:from>
    <xdr:to>
      <xdr:col>7</xdr:col>
      <xdr:colOff>622300</xdr:colOff>
      <xdr:row>60</xdr:row>
      <xdr:rowOff>12700</xdr:rowOff>
    </xdr:to>
    <xdr:pic>
      <xdr:nvPicPr>
        <xdr:cNvPr id="1870" name="Picture 7" descr="8-5-72-big.tif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80645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43</xdr:row>
      <xdr:rowOff>0</xdr:rowOff>
    </xdr:from>
    <xdr:to>
      <xdr:col>11</xdr:col>
      <xdr:colOff>711200</xdr:colOff>
      <xdr:row>60</xdr:row>
      <xdr:rowOff>12700</xdr:rowOff>
    </xdr:to>
    <xdr:pic>
      <xdr:nvPicPr>
        <xdr:cNvPr id="1871" name="Picture 8" descr="8-5-72-2-sacc.tif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80645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0</xdr:colOff>
      <xdr:row>43</xdr:row>
      <xdr:rowOff>0</xdr:rowOff>
    </xdr:from>
    <xdr:to>
      <xdr:col>18</xdr:col>
      <xdr:colOff>558800</xdr:colOff>
      <xdr:row>60</xdr:row>
      <xdr:rowOff>12700</xdr:rowOff>
    </xdr:to>
    <xdr:pic>
      <xdr:nvPicPr>
        <xdr:cNvPr id="1872" name="Picture 9" descr="8-5-72-2-sacc-2.tif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0" y="8064500"/>
          <a:ext cx="5321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63</xdr:row>
      <xdr:rowOff>0</xdr:rowOff>
    </xdr:from>
    <xdr:to>
      <xdr:col>7</xdr:col>
      <xdr:colOff>622300</xdr:colOff>
      <xdr:row>81</xdr:row>
      <xdr:rowOff>76200</xdr:rowOff>
    </xdr:to>
    <xdr:pic>
      <xdr:nvPicPr>
        <xdr:cNvPr id="1873" name="Picture 10" descr="10-1-128-big.tif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115951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63</xdr:row>
      <xdr:rowOff>0</xdr:rowOff>
    </xdr:from>
    <xdr:to>
      <xdr:col>11</xdr:col>
      <xdr:colOff>711200</xdr:colOff>
      <xdr:row>81</xdr:row>
      <xdr:rowOff>76200</xdr:rowOff>
    </xdr:to>
    <xdr:pic>
      <xdr:nvPicPr>
        <xdr:cNvPr id="1874" name="Picture 11" descr="10-1-128-cu.tif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15951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0</xdr:colOff>
      <xdr:row>63</xdr:row>
      <xdr:rowOff>0</xdr:rowOff>
    </xdr:from>
    <xdr:to>
      <xdr:col>18</xdr:col>
      <xdr:colOff>558800</xdr:colOff>
      <xdr:row>81</xdr:row>
      <xdr:rowOff>76200</xdr:rowOff>
    </xdr:to>
    <xdr:pic>
      <xdr:nvPicPr>
        <xdr:cNvPr id="1875" name="Picture 12" descr="10-1-128-sacc.tif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0" y="11595100"/>
          <a:ext cx="5321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83</xdr:row>
      <xdr:rowOff>0</xdr:rowOff>
    </xdr:from>
    <xdr:to>
      <xdr:col>7</xdr:col>
      <xdr:colOff>622300</xdr:colOff>
      <xdr:row>99</xdr:row>
      <xdr:rowOff>127000</xdr:rowOff>
    </xdr:to>
    <xdr:pic>
      <xdr:nvPicPr>
        <xdr:cNvPr id="1876" name="Picture 13" descr="10-3-99-big.tif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148971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83</xdr:row>
      <xdr:rowOff>0</xdr:rowOff>
    </xdr:from>
    <xdr:to>
      <xdr:col>11</xdr:col>
      <xdr:colOff>711200</xdr:colOff>
      <xdr:row>99</xdr:row>
      <xdr:rowOff>127000</xdr:rowOff>
    </xdr:to>
    <xdr:pic>
      <xdr:nvPicPr>
        <xdr:cNvPr id="1877" name="Picture 14" descr="10-3-99-cu2.tif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48971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0</xdr:colOff>
      <xdr:row>83</xdr:row>
      <xdr:rowOff>0</xdr:rowOff>
    </xdr:from>
    <xdr:to>
      <xdr:col>18</xdr:col>
      <xdr:colOff>558800</xdr:colOff>
      <xdr:row>99</xdr:row>
      <xdr:rowOff>127000</xdr:rowOff>
    </xdr:to>
    <xdr:pic>
      <xdr:nvPicPr>
        <xdr:cNvPr id="1878" name="Picture 15" descr="10-3-99-sacc.tif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0" y="14897100"/>
          <a:ext cx="5321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103</xdr:row>
      <xdr:rowOff>0</xdr:rowOff>
    </xdr:from>
    <xdr:to>
      <xdr:col>7</xdr:col>
      <xdr:colOff>622300</xdr:colOff>
      <xdr:row>119</xdr:row>
      <xdr:rowOff>101600</xdr:rowOff>
    </xdr:to>
    <xdr:pic>
      <xdr:nvPicPr>
        <xdr:cNvPr id="1879" name="Picture 17" descr="10-5-78-big.tif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185547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103</xdr:row>
      <xdr:rowOff>0</xdr:rowOff>
    </xdr:from>
    <xdr:to>
      <xdr:col>11</xdr:col>
      <xdr:colOff>711200</xdr:colOff>
      <xdr:row>119</xdr:row>
      <xdr:rowOff>101600</xdr:rowOff>
    </xdr:to>
    <xdr:pic>
      <xdr:nvPicPr>
        <xdr:cNvPr id="1880" name="Picture 18" descr="10-5-78-cu.tif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85547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123</xdr:row>
      <xdr:rowOff>0</xdr:rowOff>
    </xdr:from>
    <xdr:to>
      <xdr:col>7</xdr:col>
      <xdr:colOff>622300</xdr:colOff>
      <xdr:row>139</xdr:row>
      <xdr:rowOff>101600</xdr:rowOff>
    </xdr:to>
    <xdr:pic>
      <xdr:nvPicPr>
        <xdr:cNvPr id="1881" name="Picture 19" descr="11-7-18-big.tif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222377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123</xdr:row>
      <xdr:rowOff>0</xdr:rowOff>
    </xdr:from>
    <xdr:to>
      <xdr:col>11</xdr:col>
      <xdr:colOff>711200</xdr:colOff>
      <xdr:row>139</xdr:row>
      <xdr:rowOff>101600</xdr:rowOff>
    </xdr:to>
    <xdr:pic>
      <xdr:nvPicPr>
        <xdr:cNvPr id="1882" name="Picture 20" descr="11-7-18-cu.tif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222377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0</xdr:colOff>
      <xdr:row>123</xdr:row>
      <xdr:rowOff>0</xdr:rowOff>
    </xdr:from>
    <xdr:to>
      <xdr:col>18</xdr:col>
      <xdr:colOff>558800</xdr:colOff>
      <xdr:row>139</xdr:row>
      <xdr:rowOff>101600</xdr:rowOff>
    </xdr:to>
    <xdr:pic>
      <xdr:nvPicPr>
        <xdr:cNvPr id="1883" name="Picture 21" descr="11-7-18-sacc.tif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0" y="22237700"/>
          <a:ext cx="5321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124</xdr:row>
      <xdr:rowOff>0</xdr:rowOff>
    </xdr:from>
    <xdr:to>
      <xdr:col>7</xdr:col>
      <xdr:colOff>622300</xdr:colOff>
      <xdr:row>140</xdr:row>
      <xdr:rowOff>101600</xdr:rowOff>
    </xdr:to>
    <xdr:pic>
      <xdr:nvPicPr>
        <xdr:cNvPr id="1884" name="Picture 22" descr="12-3-91-big.tif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224282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124</xdr:row>
      <xdr:rowOff>0</xdr:rowOff>
    </xdr:from>
    <xdr:to>
      <xdr:col>11</xdr:col>
      <xdr:colOff>711200</xdr:colOff>
      <xdr:row>140</xdr:row>
      <xdr:rowOff>101600</xdr:rowOff>
    </xdr:to>
    <xdr:pic>
      <xdr:nvPicPr>
        <xdr:cNvPr id="1885" name="Picture 23" descr="12-3-91-cu.tif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224282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144</xdr:row>
      <xdr:rowOff>0</xdr:rowOff>
    </xdr:from>
    <xdr:to>
      <xdr:col>7</xdr:col>
      <xdr:colOff>622300</xdr:colOff>
      <xdr:row>160</xdr:row>
      <xdr:rowOff>101600</xdr:rowOff>
    </xdr:to>
    <xdr:pic>
      <xdr:nvPicPr>
        <xdr:cNvPr id="1886" name="Picture 24" descr="13-2-58-2-big.tif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261366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144</xdr:row>
      <xdr:rowOff>0</xdr:rowOff>
    </xdr:from>
    <xdr:to>
      <xdr:col>11</xdr:col>
      <xdr:colOff>711200</xdr:colOff>
      <xdr:row>160</xdr:row>
      <xdr:rowOff>101600</xdr:rowOff>
    </xdr:to>
    <xdr:pic>
      <xdr:nvPicPr>
        <xdr:cNvPr id="1887" name="Picture 25" descr="13-2-58-chamber.tif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261366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0</xdr:colOff>
      <xdr:row>144</xdr:row>
      <xdr:rowOff>0</xdr:rowOff>
    </xdr:from>
    <xdr:to>
      <xdr:col>18</xdr:col>
      <xdr:colOff>558800</xdr:colOff>
      <xdr:row>160</xdr:row>
      <xdr:rowOff>101600</xdr:rowOff>
    </xdr:to>
    <xdr:pic>
      <xdr:nvPicPr>
        <xdr:cNvPr id="1888" name="Picture 26" descr="13-2-58-sacc.tif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0" y="26136600"/>
          <a:ext cx="5321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164</xdr:row>
      <xdr:rowOff>0</xdr:rowOff>
    </xdr:from>
    <xdr:to>
      <xdr:col>7</xdr:col>
      <xdr:colOff>622300</xdr:colOff>
      <xdr:row>180</xdr:row>
      <xdr:rowOff>50800</xdr:rowOff>
    </xdr:to>
    <xdr:pic>
      <xdr:nvPicPr>
        <xdr:cNvPr id="1889" name="Picture 27" descr="13-4-118-big.tif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298450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164</xdr:row>
      <xdr:rowOff>0</xdr:rowOff>
    </xdr:from>
    <xdr:to>
      <xdr:col>11</xdr:col>
      <xdr:colOff>711200</xdr:colOff>
      <xdr:row>180</xdr:row>
      <xdr:rowOff>50800</xdr:rowOff>
    </xdr:to>
    <xdr:pic>
      <xdr:nvPicPr>
        <xdr:cNvPr id="1890" name="Picture 28" descr="13-4-118-cu2.tif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298450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203</xdr:row>
      <xdr:rowOff>0</xdr:rowOff>
    </xdr:from>
    <xdr:to>
      <xdr:col>7</xdr:col>
      <xdr:colOff>622300</xdr:colOff>
      <xdr:row>221</xdr:row>
      <xdr:rowOff>25400</xdr:rowOff>
    </xdr:to>
    <xdr:pic>
      <xdr:nvPicPr>
        <xdr:cNvPr id="1891" name="Picture 29" descr="14-1-49-big.tif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371475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203</xdr:row>
      <xdr:rowOff>0</xdr:rowOff>
    </xdr:from>
    <xdr:to>
      <xdr:col>11</xdr:col>
      <xdr:colOff>711200</xdr:colOff>
      <xdr:row>221</xdr:row>
      <xdr:rowOff>25400</xdr:rowOff>
    </xdr:to>
    <xdr:pic>
      <xdr:nvPicPr>
        <xdr:cNvPr id="1892" name="Picture 30" descr="14-1-49-cu.tif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371475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223</xdr:row>
      <xdr:rowOff>0</xdr:rowOff>
    </xdr:from>
    <xdr:to>
      <xdr:col>7</xdr:col>
      <xdr:colOff>622300</xdr:colOff>
      <xdr:row>239</xdr:row>
      <xdr:rowOff>152400</xdr:rowOff>
    </xdr:to>
    <xdr:pic>
      <xdr:nvPicPr>
        <xdr:cNvPr id="1893" name="Picture 32" descr="14-4-99-big.tif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405003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223</xdr:row>
      <xdr:rowOff>0</xdr:rowOff>
    </xdr:from>
    <xdr:to>
      <xdr:col>11</xdr:col>
      <xdr:colOff>711200</xdr:colOff>
      <xdr:row>239</xdr:row>
      <xdr:rowOff>152400</xdr:rowOff>
    </xdr:to>
    <xdr:pic>
      <xdr:nvPicPr>
        <xdr:cNvPr id="1894" name="Picture 33" descr="14-4-99-cu.tif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405003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0</xdr:colOff>
      <xdr:row>223</xdr:row>
      <xdr:rowOff>0</xdr:rowOff>
    </xdr:from>
    <xdr:to>
      <xdr:col>18</xdr:col>
      <xdr:colOff>558800</xdr:colOff>
      <xdr:row>239</xdr:row>
      <xdr:rowOff>152400</xdr:rowOff>
    </xdr:to>
    <xdr:pic>
      <xdr:nvPicPr>
        <xdr:cNvPr id="1895" name="Picture 34" descr="14-4-99-cu-sacc.tif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0" y="40500300"/>
          <a:ext cx="5321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243</xdr:row>
      <xdr:rowOff>0</xdr:rowOff>
    </xdr:from>
    <xdr:to>
      <xdr:col>7</xdr:col>
      <xdr:colOff>622300</xdr:colOff>
      <xdr:row>259</xdr:row>
      <xdr:rowOff>50800</xdr:rowOff>
    </xdr:to>
    <xdr:pic>
      <xdr:nvPicPr>
        <xdr:cNvPr id="1896" name="Picture 35" descr="14-6-39-big.tif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440563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243</xdr:row>
      <xdr:rowOff>0</xdr:rowOff>
    </xdr:from>
    <xdr:to>
      <xdr:col>11</xdr:col>
      <xdr:colOff>711200</xdr:colOff>
      <xdr:row>259</xdr:row>
      <xdr:rowOff>50800</xdr:rowOff>
    </xdr:to>
    <xdr:pic>
      <xdr:nvPicPr>
        <xdr:cNvPr id="1897" name="Picture 36" descr="14-6-39-cu.tif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440563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183</xdr:row>
      <xdr:rowOff>0</xdr:rowOff>
    </xdr:from>
    <xdr:to>
      <xdr:col>7</xdr:col>
      <xdr:colOff>622300</xdr:colOff>
      <xdr:row>199</xdr:row>
      <xdr:rowOff>76200</xdr:rowOff>
    </xdr:to>
    <xdr:pic>
      <xdr:nvPicPr>
        <xdr:cNvPr id="1898" name="Picture 37" descr="13-6-49-big.tif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33413700"/>
          <a:ext cx="45593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183</xdr:row>
      <xdr:rowOff>0</xdr:rowOff>
    </xdr:from>
    <xdr:to>
      <xdr:col>11</xdr:col>
      <xdr:colOff>711200</xdr:colOff>
      <xdr:row>199</xdr:row>
      <xdr:rowOff>76200</xdr:rowOff>
    </xdr:to>
    <xdr:pic>
      <xdr:nvPicPr>
        <xdr:cNvPr id="1899" name="Picture 38" descr="13-6-49-cu2.tif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33413700"/>
          <a:ext cx="425450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 enableFormatConditionsCalculation="0">
    <pageSetUpPr fitToPage="1"/>
  </sheetPr>
  <dimension ref="A1:CM108"/>
  <sheetViews>
    <sheetView tabSelected="1" showRuler="0" zoomScale="125" workbookViewId="0">
      <pane xSplit="11" ySplit="3" topLeftCell="L4" activePane="bottomRight" state="frozen"/>
      <selection pane="topRight" activeCell="L1" sqref="L1"/>
      <selection pane="bottomLeft" activeCell="A4" sqref="A4"/>
      <selection pane="bottomRight" activeCell="N3" sqref="N3"/>
    </sheetView>
  </sheetViews>
  <sheetFormatPr baseColWidth="10" defaultColWidth="10.7109375" defaultRowHeight="13" x14ac:dyDescent="0"/>
  <cols>
    <col min="1" max="1" width="8.28515625" style="2" bestFit="1" customWidth="1"/>
    <col min="2" max="2" width="3.5703125" style="2" bestFit="1" customWidth="1"/>
    <col min="3" max="3" width="3.85546875" style="2" bestFit="1" customWidth="1"/>
    <col min="4" max="4" width="4" style="2" bestFit="1" customWidth="1"/>
    <col min="5" max="5" width="2" style="2" bestFit="1" customWidth="1"/>
    <col min="6" max="6" width="5.5703125" style="2" bestFit="1" customWidth="1"/>
    <col min="7" max="7" width="6.140625" style="2" bestFit="1" customWidth="1"/>
    <col min="8" max="8" width="8.7109375" style="2" bestFit="1" customWidth="1"/>
    <col min="9" max="9" width="8.7109375" style="3" bestFit="1" customWidth="1"/>
    <col min="10" max="10" width="7" style="4" bestFit="1" customWidth="1"/>
    <col min="11" max="11" width="7" style="13" bestFit="1" customWidth="1"/>
    <col min="12" max="12" width="7.42578125" style="6" bestFit="1" customWidth="1"/>
    <col min="13" max="13" width="12" style="9" bestFit="1" customWidth="1"/>
    <col min="14" max="14" width="5.28515625" style="9" customWidth="1"/>
    <col min="15" max="19" width="5" style="9" bestFit="1" customWidth="1"/>
    <col min="20" max="20" width="5.85546875" style="62" bestFit="1" customWidth="1"/>
    <col min="21" max="21" width="19.140625" style="9" bestFit="1" customWidth="1"/>
    <col min="22" max="22" width="16.5703125" style="9" bestFit="1" customWidth="1"/>
    <col min="23" max="23" width="23" style="7" bestFit="1" customWidth="1"/>
    <col min="24" max="24" width="12" style="7" bestFit="1" customWidth="1"/>
    <col min="25" max="25" width="23.7109375" style="4" bestFit="1" customWidth="1"/>
    <col min="26" max="26" width="18.28515625" style="4" bestFit="1" customWidth="1"/>
    <col min="27" max="27" width="36.85546875" style="4" bestFit="1" customWidth="1"/>
    <col min="28" max="28" width="23.5703125" style="4" bestFit="1" customWidth="1"/>
    <col min="29" max="29" width="10.28515625" style="4" bestFit="1" customWidth="1"/>
    <col min="30" max="30" width="28.140625" style="3" bestFit="1" customWidth="1"/>
    <col min="31" max="31" width="20.140625" style="9" bestFit="1" customWidth="1"/>
    <col min="32" max="32" width="8.28515625" style="2" bestFit="1" customWidth="1"/>
    <col min="33" max="33" width="12" style="44" bestFit="1" customWidth="1"/>
    <col min="34" max="34" width="20.85546875" style="9" bestFit="1" customWidth="1"/>
    <col min="35" max="35" width="20.5703125" style="9" bestFit="1" customWidth="1"/>
    <col min="36" max="36" width="10.140625" style="9" bestFit="1" customWidth="1"/>
    <col min="37" max="37" width="21.7109375" style="78" bestFit="1" customWidth="1"/>
    <col min="38" max="38" width="10.85546875" style="9" bestFit="1" customWidth="1"/>
    <col min="39" max="39" width="10.140625" style="9" bestFit="1" customWidth="1"/>
    <col min="40" max="40" width="21.5703125" style="45" bestFit="1" customWidth="1"/>
    <col min="41" max="41" width="10.140625" style="9" bestFit="1" customWidth="1"/>
    <col min="42" max="42" width="12.7109375" style="46" bestFit="1" customWidth="1"/>
    <col min="43" max="43" width="11.42578125" style="46" bestFit="1" customWidth="1"/>
    <col min="44" max="44" width="8.28515625" style="11" bestFit="1" customWidth="1"/>
    <col min="45" max="47" width="8.140625" style="12" bestFit="1" customWidth="1"/>
    <col min="48" max="49" width="11.28515625" style="9" customWidth="1"/>
    <col min="50" max="50" width="2.42578125" style="9" customWidth="1"/>
    <col min="51" max="51" width="5.42578125" style="9" bestFit="1" customWidth="1"/>
    <col min="52" max="55" width="10.7109375" style="2" customWidth="1"/>
    <col min="56" max="56" width="8.28515625" style="11" bestFit="1" customWidth="1"/>
    <col min="57" max="57" width="4.42578125" style="2" bestFit="1" customWidth="1"/>
    <col min="58" max="58" width="4.42578125" style="9" bestFit="1" customWidth="1"/>
    <col min="59" max="59" width="4.7109375" style="2" bestFit="1" customWidth="1"/>
    <col min="60" max="60" width="5" style="2" bestFit="1" customWidth="1"/>
    <col min="61" max="61" width="4.42578125" customWidth="1"/>
    <col min="62" max="62" width="5.28515625" customWidth="1"/>
    <col min="63" max="63" width="11" customWidth="1"/>
    <col min="64" max="64" width="4.42578125" customWidth="1"/>
    <col min="65" max="65" width="11" customWidth="1"/>
    <col min="66" max="66" width="9.140625" style="9" customWidth="1"/>
    <col min="67" max="67" width="8.28515625" style="2" bestFit="1" customWidth="1"/>
    <col min="68" max="68" width="15.85546875" style="2" bestFit="1" customWidth="1"/>
    <col min="69" max="69" width="13.42578125" style="2" bestFit="1" customWidth="1"/>
    <col min="70" max="82" width="10.7109375" style="2" customWidth="1"/>
    <col min="83" max="83" width="42.140625" style="2" bestFit="1" customWidth="1"/>
    <col min="84" max="84" width="26" style="2" bestFit="1" customWidth="1"/>
    <col min="85" max="85" width="5.28515625" style="2" bestFit="1" customWidth="1"/>
    <col min="86" max="86" width="27" style="2" bestFit="1" customWidth="1"/>
    <col min="87" max="87" width="4.85546875" style="2" bestFit="1" customWidth="1"/>
    <col min="88" max="89" width="11" style="2" bestFit="1" customWidth="1"/>
    <col min="90" max="91" width="4.28515625" style="2" bestFit="1" customWidth="1"/>
    <col min="92" max="16384" width="10.7109375" style="2"/>
  </cols>
  <sheetData>
    <row r="1" spans="1:91">
      <c r="A1" s="81" t="s">
        <v>97</v>
      </c>
      <c r="K1" s="5"/>
      <c r="M1" s="6"/>
      <c r="N1" s="6"/>
      <c r="O1" s="6"/>
      <c r="P1" s="6"/>
      <c r="Q1" s="6"/>
      <c r="R1" s="6"/>
      <c r="S1" s="6"/>
      <c r="T1" s="59"/>
      <c r="AB1" s="8"/>
      <c r="AG1" s="10" t="s">
        <v>86</v>
      </c>
      <c r="AH1" s="2"/>
      <c r="AI1" s="10" t="s">
        <v>87</v>
      </c>
      <c r="AL1" s="10" t="s">
        <v>88</v>
      </c>
      <c r="AN1" s="10" t="s">
        <v>89</v>
      </c>
      <c r="AY1" s="2"/>
      <c r="BF1" s="2"/>
      <c r="BG1" s="6"/>
      <c r="BH1" s="4"/>
      <c r="BQ1" s="6"/>
    </row>
    <row r="2" spans="1:91">
      <c r="M2" s="6"/>
      <c r="N2" s="14" t="s">
        <v>116</v>
      </c>
      <c r="O2" s="6"/>
      <c r="P2" s="6"/>
      <c r="Q2" s="6"/>
      <c r="R2" s="6"/>
      <c r="S2" s="6"/>
      <c r="T2" s="59"/>
      <c r="U2" s="6"/>
      <c r="V2" s="6"/>
      <c r="W2" s="15" t="s">
        <v>74</v>
      </c>
      <c r="X2" s="15"/>
      <c r="Y2" s="8" t="s">
        <v>77</v>
      </c>
      <c r="Z2" s="8"/>
      <c r="AA2" s="8" t="s">
        <v>6</v>
      </c>
      <c r="AB2" s="8" t="s">
        <v>79</v>
      </c>
      <c r="AC2" s="6"/>
      <c r="AD2" s="8" t="s">
        <v>82</v>
      </c>
      <c r="AE2" s="6"/>
      <c r="AF2" s="6"/>
      <c r="AG2" s="10" t="s">
        <v>28</v>
      </c>
      <c r="AH2" s="9" t="s">
        <v>7</v>
      </c>
      <c r="AI2" s="10" t="s">
        <v>24</v>
      </c>
      <c r="AK2" s="78" t="s">
        <v>99</v>
      </c>
      <c r="AL2" s="10" t="s">
        <v>27</v>
      </c>
      <c r="AN2" s="10" t="s">
        <v>25</v>
      </c>
      <c r="AP2" s="106" t="s">
        <v>1</v>
      </c>
      <c r="AV2" s="14" t="s">
        <v>96</v>
      </c>
      <c r="AW2" s="6"/>
      <c r="BF2" s="2"/>
      <c r="BH2" s="4"/>
      <c r="BQ2" s="6"/>
    </row>
    <row r="3" spans="1:91">
      <c r="A3" s="6" t="s">
        <v>18</v>
      </c>
      <c r="B3" s="6" t="s">
        <v>19</v>
      </c>
      <c r="C3" s="6" t="s">
        <v>29</v>
      </c>
      <c r="D3" s="6" t="s">
        <v>30</v>
      </c>
      <c r="E3" s="6"/>
      <c r="F3" s="6" t="s">
        <v>31</v>
      </c>
      <c r="G3" s="6" t="s">
        <v>21</v>
      </c>
      <c r="H3" s="6" t="s">
        <v>32</v>
      </c>
      <c r="I3" s="8" t="s">
        <v>22</v>
      </c>
      <c r="J3" s="8" t="s">
        <v>8</v>
      </c>
      <c r="K3" s="16" t="s">
        <v>36</v>
      </c>
      <c r="M3" s="6" t="s">
        <v>33</v>
      </c>
      <c r="N3" s="6" t="s">
        <v>64</v>
      </c>
      <c r="O3" s="6" t="s">
        <v>65</v>
      </c>
      <c r="P3" s="6" t="s">
        <v>66</v>
      </c>
      <c r="Q3" s="6" t="s">
        <v>67</v>
      </c>
      <c r="R3" s="6" t="s">
        <v>68</v>
      </c>
      <c r="S3" s="6" t="s">
        <v>69</v>
      </c>
      <c r="T3" s="59" t="s">
        <v>73</v>
      </c>
      <c r="U3" s="8" t="s">
        <v>70</v>
      </c>
      <c r="V3" s="8" t="s">
        <v>71</v>
      </c>
      <c r="W3" s="17" t="s">
        <v>75</v>
      </c>
      <c r="X3" s="17" t="s">
        <v>76</v>
      </c>
      <c r="Y3" s="8" t="s">
        <v>78</v>
      </c>
      <c r="Z3" s="8" t="s">
        <v>26</v>
      </c>
      <c r="AA3" s="6" t="s">
        <v>81</v>
      </c>
      <c r="AB3" s="8" t="s">
        <v>80</v>
      </c>
      <c r="AC3" s="6" t="s">
        <v>84</v>
      </c>
      <c r="AD3" s="8" t="s">
        <v>83</v>
      </c>
      <c r="AE3" s="6" t="s">
        <v>85</v>
      </c>
      <c r="AF3" s="6" t="s">
        <v>4</v>
      </c>
      <c r="AG3" s="6" t="s">
        <v>14</v>
      </c>
      <c r="AH3" s="6" t="s">
        <v>5</v>
      </c>
      <c r="AI3" s="9" t="s">
        <v>15</v>
      </c>
      <c r="AJ3" s="9" t="s">
        <v>5</v>
      </c>
      <c r="AK3" s="78" t="s">
        <v>100</v>
      </c>
      <c r="AL3" s="9" t="s">
        <v>16</v>
      </c>
      <c r="AM3" s="9" t="s">
        <v>5</v>
      </c>
      <c r="AN3" s="9" t="s">
        <v>17</v>
      </c>
      <c r="AO3" s="9" t="s">
        <v>5</v>
      </c>
      <c r="AP3" s="46" t="s">
        <v>2</v>
      </c>
      <c r="AQ3" s="46" t="s">
        <v>3</v>
      </c>
      <c r="AR3" s="6" t="s">
        <v>92</v>
      </c>
      <c r="AS3" s="9" t="s">
        <v>93</v>
      </c>
      <c r="AT3" s="9" t="s">
        <v>94</v>
      </c>
      <c r="AU3" s="9" t="s">
        <v>95</v>
      </c>
      <c r="AV3" s="9" t="s">
        <v>90</v>
      </c>
      <c r="AW3" s="9" t="s">
        <v>91</v>
      </c>
      <c r="BD3" s="6"/>
      <c r="BF3" s="2"/>
      <c r="BH3" s="4"/>
      <c r="BI3" s="2"/>
      <c r="BQ3" s="6"/>
    </row>
    <row r="4" spans="1:91">
      <c r="A4" s="9">
        <v>165</v>
      </c>
      <c r="B4" s="9">
        <v>999</v>
      </c>
      <c r="C4" s="9" t="s">
        <v>23</v>
      </c>
      <c r="D4" s="9">
        <v>7</v>
      </c>
      <c r="E4" s="9" t="s">
        <v>20</v>
      </c>
      <c r="F4" s="9">
        <v>7</v>
      </c>
      <c r="G4" s="9">
        <v>64</v>
      </c>
      <c r="H4" s="9">
        <v>66</v>
      </c>
      <c r="I4" s="4">
        <v>64.739999999999995</v>
      </c>
      <c r="J4" s="4">
        <v>1975.1320000000001</v>
      </c>
      <c r="K4" s="18">
        <v>75</v>
      </c>
      <c r="L4" s="9" t="s">
        <v>34</v>
      </c>
      <c r="M4" s="20">
        <v>38.75</v>
      </c>
      <c r="N4" s="4">
        <v>21.45</v>
      </c>
      <c r="O4" s="4">
        <v>21.89</v>
      </c>
      <c r="P4" s="4">
        <v>21.55</v>
      </c>
      <c r="Q4" s="4">
        <v>21.59</v>
      </c>
      <c r="R4" s="4">
        <v>21.62</v>
      </c>
      <c r="S4" s="4"/>
      <c r="T4" s="60"/>
      <c r="U4" s="4">
        <f t="shared" ref="U4:U9" si="0">AVERAGE(N4:S4)</f>
        <v>21.62</v>
      </c>
      <c r="V4" s="4">
        <f t="shared" ref="V4:V9" si="1">SQRT((2*STDEV(N4:S4)/SQRT(COUNT(N4:S4)))^2+(2*0.09)^2)</f>
        <v>0.23220680437920008</v>
      </c>
      <c r="W4" s="19">
        <v>0.3</v>
      </c>
      <c r="X4" s="19">
        <f>MAX(V4:W4)</f>
        <v>0.3</v>
      </c>
      <c r="Y4" s="4">
        <v>25.695464051547695</v>
      </c>
      <c r="Z4" s="20">
        <v>29.489351709593286</v>
      </c>
      <c r="AA4" s="21">
        <v>3.7346599999999999</v>
      </c>
      <c r="AB4" s="9">
        <v>-1.19</v>
      </c>
      <c r="AC4" s="4">
        <f t="shared" ref="AC4:AC9" si="2">-21.9+AB4+5*(12.4244+0.4*Y4)^0.5</f>
        <v>0.73361518568239958</v>
      </c>
      <c r="AD4" s="4">
        <v>0.39</v>
      </c>
      <c r="AE4" s="21">
        <f t="shared" ref="AE4:AE49" si="3">AC4-AD4</f>
        <v>0.34361518568239957</v>
      </c>
      <c r="AF4" s="4">
        <f>(AE4+10.5111)/0.319</f>
        <v>34.027320331292792</v>
      </c>
      <c r="AG4" s="4">
        <v>8.2347710549317501</v>
      </c>
      <c r="AH4" s="4">
        <v>3.1438469925000767E-2</v>
      </c>
      <c r="AI4" s="4">
        <v>8.1774886403185096</v>
      </c>
      <c r="AJ4" s="4">
        <v>3.2154978796118172E-2</v>
      </c>
      <c r="AK4" s="64">
        <f>39.61-0.1*(J4/1000)</f>
        <v>39.412486799999996</v>
      </c>
      <c r="AL4" s="4">
        <v>8.254999789717349</v>
      </c>
      <c r="AM4" s="4">
        <v>3.0878950466457944E-2</v>
      </c>
      <c r="AN4" s="4">
        <v>8.1981666990771558</v>
      </c>
      <c r="AO4" s="4">
        <v>3.1549900429656219E-2</v>
      </c>
      <c r="AP4" s="46">
        <v>269.5</v>
      </c>
      <c r="AQ4" s="46">
        <v>267.39999999999998</v>
      </c>
      <c r="AR4" s="67">
        <v>218.6</v>
      </c>
      <c r="AS4" s="46">
        <v>243</v>
      </c>
      <c r="AT4" s="46">
        <v>190.4</v>
      </c>
      <c r="AU4" s="46">
        <v>221.7</v>
      </c>
      <c r="AV4" s="46">
        <v>45.661501957338196</v>
      </c>
      <c r="AW4" s="46">
        <v>51.917611655391084</v>
      </c>
      <c r="AX4" s="2"/>
      <c r="AY4" s="4"/>
      <c r="AZ4" s="86"/>
      <c r="BA4" s="82"/>
      <c r="BD4" s="67"/>
      <c r="BE4" s="46"/>
      <c r="BF4" s="46"/>
      <c r="BG4" s="46"/>
      <c r="BH4" s="46"/>
      <c r="BI4" s="73"/>
      <c r="BJ4" s="73"/>
      <c r="BL4" s="73"/>
      <c r="BN4" s="4"/>
      <c r="BO4" s="23"/>
      <c r="BQ4" s="24"/>
      <c r="CE4" s="24"/>
      <c r="CF4" s="24"/>
      <c r="CG4" s="24"/>
      <c r="CH4" s="24"/>
      <c r="CI4" s="24"/>
      <c r="CJ4" s="24"/>
      <c r="CK4" s="24"/>
      <c r="CL4" s="26"/>
      <c r="CM4" s="26"/>
    </row>
    <row r="5" spans="1:91">
      <c r="A5" s="9">
        <v>165</v>
      </c>
      <c r="B5" s="9">
        <v>999</v>
      </c>
      <c r="C5" s="9" t="s">
        <v>23</v>
      </c>
      <c r="D5" s="9">
        <v>8</v>
      </c>
      <c r="E5" s="9" t="s">
        <v>20</v>
      </c>
      <c r="F5" s="9">
        <v>2</v>
      </c>
      <c r="G5" s="9">
        <v>47</v>
      </c>
      <c r="H5" s="9">
        <v>49</v>
      </c>
      <c r="I5" s="4">
        <v>66.569999999999993</v>
      </c>
      <c r="J5" s="4">
        <v>2026.5419999999999</v>
      </c>
      <c r="K5" s="18">
        <v>77</v>
      </c>
      <c r="L5" s="9" t="s">
        <v>34</v>
      </c>
      <c r="M5" s="20">
        <v>35.700000000000003</v>
      </c>
      <c r="N5" s="4">
        <v>21.233711608798167</v>
      </c>
      <c r="O5" s="4">
        <v>21.46</v>
      </c>
      <c r="P5" s="4">
        <v>20.96265246582152</v>
      </c>
      <c r="Q5" s="4">
        <v>21.299777277495878</v>
      </c>
      <c r="R5" s="4">
        <v>21.023545822332679</v>
      </c>
      <c r="S5" s="4"/>
      <c r="T5" s="60"/>
      <c r="U5" s="4">
        <f t="shared" si="0"/>
        <v>21.19593743488965</v>
      </c>
      <c r="V5" s="4">
        <f t="shared" si="1"/>
        <v>0.25615596198126112</v>
      </c>
      <c r="W5" s="19">
        <v>0.3</v>
      </c>
      <c r="X5" s="19">
        <f t="shared" ref="X5:X49" si="4">MAX(V5:W5)</f>
        <v>0.3</v>
      </c>
      <c r="Y5" s="4">
        <v>25.695464051547695</v>
      </c>
      <c r="Z5" s="20">
        <v>29.45056061398915</v>
      </c>
      <c r="AA5" s="21">
        <v>3.7591100000000002</v>
      </c>
      <c r="AB5" s="9">
        <v>-1.25</v>
      </c>
      <c r="AC5" s="4">
        <f t="shared" si="2"/>
        <v>0.67361518568240086</v>
      </c>
      <c r="AD5" s="4">
        <v>0.39</v>
      </c>
      <c r="AE5" s="21">
        <f t="shared" si="3"/>
        <v>0.28361518568240085</v>
      </c>
      <c r="AF5" s="4">
        <f t="shared" ref="AF5:AF49" si="5">(AE5+10.5111)/0.319</f>
        <v>33.83923255699812</v>
      </c>
      <c r="AG5" s="4">
        <v>8.1904972941175735</v>
      </c>
      <c r="AH5" s="4">
        <v>3.2853204528821678E-2</v>
      </c>
      <c r="AI5" s="4">
        <v>8.1327494086428835</v>
      </c>
      <c r="AJ5" s="4">
        <v>3.3677953962016893E-2</v>
      </c>
      <c r="AK5" s="64">
        <f>39.61-0.1*(J5/1000)</f>
        <v>39.407345800000002</v>
      </c>
      <c r="AL5" s="4">
        <v>8.2121382319724425</v>
      </c>
      <c r="AM5" s="4">
        <v>3.2158876024736216E-2</v>
      </c>
      <c r="AN5" s="4">
        <v>8.1549187579150146</v>
      </c>
      <c r="AO5" s="4">
        <v>3.2925896082740103E-2</v>
      </c>
      <c r="AP5" s="46">
        <v>266.89999999999998</v>
      </c>
      <c r="AQ5" s="46">
        <v>264.7</v>
      </c>
      <c r="AR5" s="67">
        <v>261.7</v>
      </c>
      <c r="AS5" s="46">
        <v>304.7</v>
      </c>
      <c r="AT5" s="46">
        <v>238.7</v>
      </c>
      <c r="AU5" s="46">
        <v>265.3</v>
      </c>
      <c r="AV5" s="46">
        <v>51.464119347852446</v>
      </c>
      <c r="AW5" s="46">
        <v>59.358871283069391</v>
      </c>
      <c r="AX5" s="2"/>
      <c r="AY5" s="4"/>
      <c r="AZ5" s="86"/>
      <c r="BA5" s="82"/>
      <c r="BD5" s="67"/>
      <c r="BE5" s="46"/>
      <c r="BF5" s="46"/>
      <c r="BG5" s="46"/>
      <c r="BH5" s="46"/>
      <c r="BI5" s="73"/>
      <c r="BJ5" s="73"/>
      <c r="BL5" s="73"/>
      <c r="BN5" s="4"/>
      <c r="BO5" s="23"/>
      <c r="BQ5" s="24"/>
      <c r="CE5" s="24"/>
      <c r="CF5" s="24"/>
      <c r="CG5" s="24"/>
      <c r="CH5" s="24"/>
      <c r="CI5" s="24"/>
      <c r="CJ5" s="24"/>
      <c r="CK5" s="24"/>
      <c r="CL5" s="26"/>
      <c r="CM5" s="26"/>
    </row>
    <row r="6" spans="1:91" s="27" customFormat="1">
      <c r="A6" s="9">
        <v>165</v>
      </c>
      <c r="B6" s="9">
        <v>999</v>
      </c>
      <c r="C6" s="9" t="s">
        <v>23</v>
      </c>
      <c r="D6" s="9">
        <v>8</v>
      </c>
      <c r="E6" s="9" t="s">
        <v>20</v>
      </c>
      <c r="F6" s="9">
        <v>3</v>
      </c>
      <c r="G6" s="9">
        <v>103</v>
      </c>
      <c r="H6" s="9">
        <v>105</v>
      </c>
      <c r="I6" s="4">
        <v>68.63</v>
      </c>
      <c r="J6" s="4">
        <v>2078.0945449999999</v>
      </c>
      <c r="K6" s="18">
        <v>78</v>
      </c>
      <c r="L6" s="9" t="s">
        <v>34</v>
      </c>
      <c r="M6" s="20">
        <v>43.68</v>
      </c>
      <c r="N6" s="4">
        <v>21.383458792044951</v>
      </c>
      <c r="O6" s="4">
        <v>21.412968457223293</v>
      </c>
      <c r="P6" s="4">
        <v>21.803940287068446</v>
      </c>
      <c r="Q6" s="4">
        <v>21.463567163392927</v>
      </c>
      <c r="R6" s="4"/>
      <c r="S6" s="4"/>
      <c r="T6" s="60"/>
      <c r="U6" s="4">
        <f t="shared" si="0"/>
        <v>21.515983674932404</v>
      </c>
      <c r="V6" s="4">
        <f t="shared" si="1"/>
        <v>0.26523039093011425</v>
      </c>
      <c r="W6" s="19">
        <v>0.33</v>
      </c>
      <c r="X6" s="19">
        <f t="shared" si="4"/>
        <v>0.33</v>
      </c>
      <c r="Y6" s="4">
        <v>25.695464051547695</v>
      </c>
      <c r="Z6" s="20">
        <v>29.411600949722072</v>
      </c>
      <c r="AA6" s="21">
        <v>3.7839700000000001</v>
      </c>
      <c r="AB6" s="9">
        <v>-0.37</v>
      </c>
      <c r="AC6" s="4">
        <f t="shared" si="2"/>
        <v>1.5536151856823999</v>
      </c>
      <c r="AD6" s="4">
        <v>0.39</v>
      </c>
      <c r="AE6" s="21">
        <f t="shared" si="3"/>
        <v>1.1636151856823997</v>
      </c>
      <c r="AF6" s="4">
        <f t="shared" si="5"/>
        <v>36.597853246653294</v>
      </c>
      <c r="AG6" s="4">
        <v>8.2094199278528102</v>
      </c>
      <c r="AH6" s="4">
        <v>3.4941980939650286E-2</v>
      </c>
      <c r="AI6" s="4">
        <v>8.1527079290795808</v>
      </c>
      <c r="AJ6" s="4">
        <v>3.5742256267182526E-2</v>
      </c>
      <c r="AK6" s="64">
        <f>39.61-0.1*(J6/1000)</f>
        <v>39.402190545499998</v>
      </c>
      <c r="AL6" s="4">
        <v>8.230901369942103</v>
      </c>
      <c r="AM6" s="4">
        <v>3.4264464874093292E-2</v>
      </c>
      <c r="AN6" s="4">
        <v>8.1746679242229501</v>
      </c>
      <c r="AO6" s="4">
        <v>3.5010403514201371E-2</v>
      </c>
      <c r="AP6" s="46">
        <v>294.7</v>
      </c>
      <c r="AQ6" s="46">
        <v>292.89999999999998</v>
      </c>
      <c r="AR6" s="67">
        <v>245.7</v>
      </c>
      <c r="AS6" s="46">
        <v>287.3</v>
      </c>
      <c r="AT6" s="46">
        <v>224.1</v>
      </c>
      <c r="AU6" s="46">
        <v>262</v>
      </c>
      <c r="AV6" s="46">
        <v>49.269992289932411</v>
      </c>
      <c r="AW6" s="46">
        <v>56.557400930382222</v>
      </c>
      <c r="AX6" s="2"/>
      <c r="AY6" s="4"/>
      <c r="AZ6" s="86"/>
      <c r="BA6" s="82"/>
      <c r="BB6" s="2"/>
      <c r="BD6" s="67"/>
      <c r="BE6" s="46"/>
      <c r="BF6" s="46"/>
      <c r="BG6" s="46"/>
      <c r="BH6" s="46"/>
      <c r="BI6" s="73"/>
      <c r="BJ6" s="73"/>
      <c r="BL6" s="73"/>
      <c r="BN6" s="28"/>
      <c r="BO6" s="29"/>
      <c r="BQ6" s="30"/>
      <c r="CE6" s="30"/>
      <c r="CF6" s="30"/>
      <c r="CG6" s="30"/>
      <c r="CH6" s="30"/>
      <c r="CI6" s="30"/>
      <c r="CJ6" s="30"/>
      <c r="CK6" s="30"/>
      <c r="CL6" s="26"/>
      <c r="CM6" s="26"/>
    </row>
    <row r="7" spans="1:91">
      <c r="A7" s="9">
        <v>165</v>
      </c>
      <c r="B7" s="9">
        <v>999</v>
      </c>
      <c r="C7" s="9" t="s">
        <v>23</v>
      </c>
      <c r="D7" s="9">
        <v>8</v>
      </c>
      <c r="E7" s="9" t="s">
        <v>20</v>
      </c>
      <c r="F7" s="9">
        <v>5</v>
      </c>
      <c r="G7" s="9">
        <v>71</v>
      </c>
      <c r="H7" s="9">
        <v>73</v>
      </c>
      <c r="I7" s="4">
        <v>71.31</v>
      </c>
      <c r="J7" s="4">
        <v>2161.0079999999998</v>
      </c>
      <c r="K7" s="18" t="s">
        <v>37</v>
      </c>
      <c r="L7" s="9" t="s">
        <v>34</v>
      </c>
      <c r="M7" s="20">
        <v>50.34</v>
      </c>
      <c r="N7" s="4">
        <v>21.784075609831532</v>
      </c>
      <c r="O7" s="4">
        <v>21.538952988831905</v>
      </c>
      <c r="P7" s="4">
        <v>21.763486309148039</v>
      </c>
      <c r="Q7" s="4">
        <v>21.701318614851807</v>
      </c>
      <c r="R7" s="4"/>
      <c r="S7" s="4"/>
      <c r="T7" s="60"/>
      <c r="U7" s="4">
        <f t="shared" si="0"/>
        <v>21.696958380665819</v>
      </c>
      <c r="V7" s="4">
        <f t="shared" si="1"/>
        <v>0.2115026338499453</v>
      </c>
      <c r="W7" s="19">
        <v>0.33</v>
      </c>
      <c r="X7" s="19">
        <f t="shared" si="4"/>
        <v>0.33</v>
      </c>
      <c r="Y7" s="4">
        <v>25.695464051547695</v>
      </c>
      <c r="Z7" s="20">
        <v>29.372474857194113</v>
      </c>
      <c r="AA7" s="21">
        <v>3.80925</v>
      </c>
      <c r="AB7" s="9">
        <v>-0.63</v>
      </c>
      <c r="AC7" s="4">
        <f t="shared" si="2"/>
        <v>1.2936151856824019</v>
      </c>
      <c r="AD7" s="4">
        <v>0.39</v>
      </c>
      <c r="AE7" s="21">
        <f t="shared" si="3"/>
        <v>0.90361518568240184</v>
      </c>
      <c r="AF7" s="4">
        <f>(AE7+10.5111)/0.319</f>
        <v>35.782806224709724</v>
      </c>
      <c r="AG7" s="4">
        <v>8.2328339587420647</v>
      </c>
      <c r="AH7" s="4">
        <v>3.4334808137520767E-2</v>
      </c>
      <c r="AI7" s="4">
        <v>8.1772471506944697</v>
      </c>
      <c r="AJ7" s="4">
        <v>3.5078540997259822E-2</v>
      </c>
      <c r="AK7" s="64">
        <f>39.61-0.1*(J7/1000)</f>
        <v>39.3938992</v>
      </c>
      <c r="AL7" s="4">
        <v>8.2547949667507901</v>
      </c>
      <c r="AM7" s="4">
        <v>3.3686598899373976E-2</v>
      </c>
      <c r="AN7" s="4">
        <v>8.1996706941241619</v>
      </c>
      <c r="AO7" s="4">
        <v>3.43794609916932E-2</v>
      </c>
      <c r="AP7" s="46">
        <v>284.8</v>
      </c>
      <c r="AQ7" s="46">
        <v>282.89999999999998</v>
      </c>
      <c r="AR7" s="67">
        <v>221.2</v>
      </c>
      <c r="AS7" s="46">
        <v>246.9</v>
      </c>
      <c r="AT7" s="46">
        <v>201.7</v>
      </c>
      <c r="AU7" s="46">
        <v>225.2</v>
      </c>
      <c r="AV7" s="46">
        <v>46.001130464370107</v>
      </c>
      <c r="AW7" s="46">
        <v>52.356256550674054</v>
      </c>
      <c r="AX7" s="2"/>
      <c r="AY7" s="4"/>
      <c r="AZ7" s="86"/>
      <c r="BA7" s="82"/>
      <c r="BD7" s="67"/>
      <c r="BE7" s="46"/>
      <c r="BF7" s="46"/>
      <c r="BG7" s="46"/>
      <c r="BH7" s="46"/>
      <c r="BI7" s="73"/>
      <c r="BJ7" s="73"/>
      <c r="BL7" s="73"/>
      <c r="BN7" s="4"/>
      <c r="BO7" s="23"/>
      <c r="BQ7" s="24"/>
      <c r="CE7" s="24"/>
      <c r="CF7" s="24"/>
      <c r="CG7" s="24"/>
      <c r="CH7" s="24"/>
      <c r="CI7" s="24"/>
      <c r="CJ7" s="24"/>
      <c r="CK7" s="24"/>
      <c r="CL7" s="26"/>
      <c r="CM7" s="26"/>
    </row>
    <row r="8" spans="1:91">
      <c r="A8" s="9">
        <v>165</v>
      </c>
      <c r="B8" s="9">
        <v>999</v>
      </c>
      <c r="C8" s="9" t="s">
        <v>23</v>
      </c>
      <c r="D8" s="9">
        <v>8</v>
      </c>
      <c r="E8" s="9" t="s">
        <v>20</v>
      </c>
      <c r="F8" s="9">
        <v>5</v>
      </c>
      <c r="G8" s="9">
        <v>87</v>
      </c>
      <c r="H8" s="9">
        <v>89</v>
      </c>
      <c r="I8" s="4">
        <v>71.47</v>
      </c>
      <c r="J8" s="4">
        <v>2166.038</v>
      </c>
      <c r="K8" s="18">
        <v>83</v>
      </c>
      <c r="L8" s="9" t="s">
        <v>34</v>
      </c>
      <c r="M8" s="20">
        <v>48</v>
      </c>
      <c r="N8" s="4">
        <v>20.578577052224656</v>
      </c>
      <c r="O8" s="4">
        <v>20.001302035613566</v>
      </c>
      <c r="P8" s="4">
        <v>20.597142404661149</v>
      </c>
      <c r="Q8" s="4">
        <v>20.498993408199606</v>
      </c>
      <c r="R8" s="4">
        <v>20.581550507056122</v>
      </c>
      <c r="S8" s="4"/>
      <c r="T8" s="60"/>
      <c r="U8" s="4">
        <f t="shared" si="0"/>
        <v>20.45151308155102</v>
      </c>
      <c r="V8" s="4">
        <f t="shared" si="1"/>
        <v>0.29024377744496516</v>
      </c>
      <c r="W8" s="19">
        <v>0.3</v>
      </c>
      <c r="X8" s="19">
        <f t="shared" si="4"/>
        <v>0.3</v>
      </c>
      <c r="Y8" s="4">
        <v>25.695464051547695</v>
      </c>
      <c r="Z8" s="20">
        <v>29.372474857194113</v>
      </c>
      <c r="AA8" s="21">
        <v>3.80925</v>
      </c>
      <c r="AB8" s="9">
        <v>-0.79</v>
      </c>
      <c r="AC8" s="4">
        <f t="shared" si="2"/>
        <v>1.1336151856824017</v>
      </c>
      <c r="AD8" s="4">
        <v>0.39</v>
      </c>
      <c r="AE8" s="21">
        <f t="shared" si="3"/>
        <v>0.7436151856824017</v>
      </c>
      <c r="AF8" s="4">
        <f t="shared" si="5"/>
        <v>35.281238826590602</v>
      </c>
      <c r="AG8" s="4">
        <v>8.0969643129930926</v>
      </c>
      <c r="AH8" s="4">
        <v>3.6108896165218063E-2</v>
      </c>
      <c r="AI8" s="4">
        <v>8.0379011992109142</v>
      </c>
      <c r="AJ8" s="4">
        <v>3.7194876122252474E-2</v>
      </c>
      <c r="AK8" s="64">
        <f>39.61-0.1*(J8/1000)</f>
        <v>39.393396199999998</v>
      </c>
      <c r="AL8" s="4">
        <v>8.1222596054498162</v>
      </c>
      <c r="AM8" s="4">
        <v>3.5063608722813555E-2</v>
      </c>
      <c r="AN8" s="4">
        <v>8.0639326090737935</v>
      </c>
      <c r="AO8" s="4">
        <v>3.6056543337106284E-2</v>
      </c>
      <c r="AP8" s="46">
        <v>279.60000000000002</v>
      </c>
      <c r="AQ8" s="46">
        <v>277.7</v>
      </c>
      <c r="AR8" s="104">
        <v>382.6</v>
      </c>
      <c r="AS8" s="105">
        <v>444.4</v>
      </c>
      <c r="AT8" s="105">
        <v>340.8</v>
      </c>
      <c r="AU8" s="105">
        <v>394.3</v>
      </c>
      <c r="AV8" s="46">
        <v>69.059906175725445</v>
      </c>
      <c r="AW8" s="46">
        <v>81.481963648405028</v>
      </c>
      <c r="AX8" s="2"/>
      <c r="AY8" s="4"/>
      <c r="AZ8" s="82"/>
      <c r="BC8" s="10"/>
      <c r="BD8" s="104"/>
      <c r="BE8" s="46"/>
      <c r="BF8" s="46"/>
      <c r="BG8" s="46"/>
      <c r="BH8" s="46"/>
      <c r="BI8" s="73"/>
      <c r="BJ8" s="73"/>
      <c r="BL8" s="73"/>
      <c r="BN8" s="2"/>
    </row>
    <row r="9" spans="1:91" s="27" customFormat="1">
      <c r="A9" s="9">
        <v>165</v>
      </c>
      <c r="B9" s="9">
        <v>999</v>
      </c>
      <c r="C9" s="9" t="s">
        <v>23</v>
      </c>
      <c r="D9" s="9">
        <v>8</v>
      </c>
      <c r="E9" s="9" t="s">
        <v>20</v>
      </c>
      <c r="F9" s="9">
        <v>6</v>
      </c>
      <c r="G9" s="9">
        <v>47</v>
      </c>
      <c r="H9" s="9">
        <v>49</v>
      </c>
      <c r="I9" s="4">
        <v>72.569999999999993</v>
      </c>
      <c r="J9" s="4">
        <v>2201.3420000000001</v>
      </c>
      <c r="K9" s="18">
        <v>84</v>
      </c>
      <c r="L9" s="9" t="s">
        <v>34</v>
      </c>
      <c r="M9" s="20">
        <v>43.26</v>
      </c>
      <c r="N9" s="4">
        <v>22.302781062362609</v>
      </c>
      <c r="O9" s="4">
        <v>22.098137406298733</v>
      </c>
      <c r="P9" s="4">
        <v>21.949389703667777</v>
      </c>
      <c r="Q9" s="4">
        <v>22.63</v>
      </c>
      <c r="R9" s="4">
        <v>22.201708585100288</v>
      </c>
      <c r="S9" s="4"/>
      <c r="T9" s="60"/>
      <c r="U9" s="4">
        <f t="shared" si="0"/>
        <v>22.236403351485883</v>
      </c>
      <c r="V9" s="4">
        <f t="shared" si="1"/>
        <v>0.29121207209512512</v>
      </c>
      <c r="W9" s="19">
        <v>0.3</v>
      </c>
      <c r="X9" s="19">
        <f t="shared" si="4"/>
        <v>0.3</v>
      </c>
      <c r="Y9" s="4">
        <v>25.695464051547695</v>
      </c>
      <c r="Z9" s="20">
        <v>29.333169960132938</v>
      </c>
      <c r="AA9" s="21">
        <v>3.8349700000000002</v>
      </c>
      <c r="AB9" s="9">
        <v>-0.61</v>
      </c>
      <c r="AC9" s="4">
        <f t="shared" si="2"/>
        <v>1.3136151856824014</v>
      </c>
      <c r="AD9" s="4">
        <v>0.39</v>
      </c>
      <c r="AE9" s="21">
        <f t="shared" si="3"/>
        <v>0.92361518568240142</v>
      </c>
      <c r="AF9" s="4">
        <f t="shared" si="5"/>
        <v>35.845502149474612</v>
      </c>
      <c r="AG9" s="65"/>
      <c r="AH9" s="65"/>
      <c r="AI9" s="65"/>
      <c r="AJ9" s="65"/>
      <c r="AK9" s="79"/>
      <c r="AL9" s="65"/>
      <c r="AM9" s="65"/>
      <c r="AN9" s="65"/>
      <c r="AO9" s="65"/>
      <c r="AP9" s="107"/>
      <c r="AQ9" s="107"/>
      <c r="AR9" s="108"/>
      <c r="AS9" s="70"/>
      <c r="AT9" s="70"/>
      <c r="AU9" s="70"/>
      <c r="AV9" s="77"/>
      <c r="AW9" s="77"/>
      <c r="AX9" s="2"/>
      <c r="AY9" s="4"/>
      <c r="AZ9" s="86"/>
      <c r="BB9" s="2"/>
      <c r="BD9" s="76"/>
      <c r="BE9" s="46"/>
      <c r="BF9" s="46"/>
      <c r="BG9" s="46"/>
      <c r="BH9" s="46"/>
      <c r="BI9" s="74"/>
      <c r="BJ9" s="74"/>
      <c r="BL9" s="74"/>
      <c r="BN9" s="28"/>
      <c r="BO9" s="29"/>
      <c r="BP9" s="28"/>
      <c r="BQ9" s="30"/>
      <c r="CE9" s="30"/>
      <c r="CF9" s="30"/>
      <c r="CG9" s="30"/>
      <c r="CH9" s="30"/>
      <c r="CI9" s="30"/>
      <c r="CJ9" s="30"/>
      <c r="CK9" s="30"/>
      <c r="CL9" s="26"/>
      <c r="CM9" s="26"/>
    </row>
    <row r="10" spans="1:91" s="27" customFormat="1">
      <c r="A10" s="9"/>
      <c r="B10" s="9"/>
      <c r="C10" s="9"/>
      <c r="D10" s="9"/>
      <c r="E10" s="9"/>
      <c r="F10" s="9"/>
      <c r="G10" s="9"/>
      <c r="H10" s="9"/>
      <c r="I10" s="4"/>
      <c r="J10" s="4">
        <v>2201.3420000000001</v>
      </c>
      <c r="K10" s="18">
        <v>84</v>
      </c>
      <c r="L10" s="9" t="s">
        <v>34</v>
      </c>
      <c r="M10" s="20">
        <v>44.5</v>
      </c>
      <c r="N10" s="12">
        <v>21.07</v>
      </c>
      <c r="O10" s="12">
        <v>20.52</v>
      </c>
      <c r="P10" s="12">
        <v>20.89</v>
      </c>
      <c r="Q10" s="12">
        <v>20.65</v>
      </c>
      <c r="R10" s="12">
        <v>21.05</v>
      </c>
      <c r="S10" s="4"/>
      <c r="T10" s="61"/>
      <c r="U10" s="4">
        <f>AVERAGE(N10:S10)</f>
        <v>20.835999999999999</v>
      </c>
      <c r="V10" s="4">
        <f>SQRT((2*STDEV(N10:S10)/SQRT(COUNT(N10:S10)))^2+(2*0.09)^2)</f>
        <v>0.28281442678901697</v>
      </c>
      <c r="W10" s="19">
        <v>0.3</v>
      </c>
      <c r="X10" s="19">
        <v>0.3</v>
      </c>
      <c r="Y10" s="4"/>
      <c r="Z10" s="20"/>
      <c r="AA10" s="21"/>
      <c r="AB10" s="9"/>
      <c r="AC10" s="4"/>
      <c r="AD10" s="4"/>
      <c r="AE10" s="21"/>
      <c r="AF10" s="4"/>
      <c r="AG10" s="65"/>
      <c r="AH10" s="65"/>
      <c r="AI10" s="65"/>
      <c r="AJ10" s="65"/>
      <c r="AK10" s="79"/>
      <c r="AL10" s="65"/>
      <c r="AM10" s="65"/>
      <c r="AN10" s="65"/>
      <c r="AO10" s="65"/>
      <c r="AP10" s="107"/>
      <c r="AQ10" s="107"/>
      <c r="AR10" s="108"/>
      <c r="AS10" s="70"/>
      <c r="AT10" s="70"/>
      <c r="AU10" s="70"/>
      <c r="AV10" s="77"/>
      <c r="AW10" s="77"/>
      <c r="AX10" s="2"/>
      <c r="AY10" s="4"/>
      <c r="AZ10" s="86"/>
      <c r="BB10" s="2"/>
      <c r="BD10" s="76"/>
      <c r="BE10" s="46"/>
      <c r="BF10" s="46"/>
      <c r="BG10" s="46"/>
      <c r="BH10" s="46"/>
      <c r="BI10" s="74"/>
      <c r="BJ10" s="74"/>
      <c r="BL10" s="74"/>
      <c r="BO10" s="28"/>
      <c r="BP10" s="28"/>
      <c r="BQ10" s="28"/>
      <c r="CE10" s="30"/>
      <c r="CF10" s="30"/>
      <c r="CG10" s="30"/>
      <c r="CH10" s="30"/>
      <c r="CI10" s="30"/>
      <c r="CJ10" s="30"/>
      <c r="CK10" s="30"/>
      <c r="CL10" s="26"/>
      <c r="CM10" s="26"/>
    </row>
    <row r="11" spans="1:91">
      <c r="A11" s="9">
        <v>165</v>
      </c>
      <c r="B11" s="9">
        <v>999</v>
      </c>
      <c r="C11" s="9" t="s">
        <v>23</v>
      </c>
      <c r="D11" s="9">
        <v>8</v>
      </c>
      <c r="E11" s="9" t="s">
        <v>20</v>
      </c>
      <c r="F11" s="9">
        <v>6</v>
      </c>
      <c r="G11" s="9">
        <v>49</v>
      </c>
      <c r="H11" s="9">
        <v>51</v>
      </c>
      <c r="I11" s="4">
        <v>72.59</v>
      </c>
      <c r="J11" s="4">
        <v>2201.944</v>
      </c>
      <c r="K11" s="18">
        <v>84</v>
      </c>
      <c r="L11" s="9" t="s">
        <v>34</v>
      </c>
      <c r="M11" s="20">
        <v>42.2</v>
      </c>
      <c r="N11" s="4">
        <v>20.642094045352</v>
      </c>
      <c r="O11" s="4">
        <v>19.955625771476136</v>
      </c>
      <c r="P11" s="4">
        <v>20.462162547511433</v>
      </c>
      <c r="Q11" s="4">
        <v>20.306743311770514</v>
      </c>
      <c r="R11" s="4">
        <v>20.288402842472351</v>
      </c>
      <c r="S11" s="4">
        <v>20.654837423202068</v>
      </c>
      <c r="T11" s="60"/>
      <c r="U11" s="4">
        <f t="shared" ref="U11:U47" si="6">AVERAGE(N11:S11)</f>
        <v>20.384977656964082</v>
      </c>
      <c r="V11" s="4">
        <f t="shared" ref="V11:V47" si="7">SQRT((2*STDEV(N11:S11)/SQRT(COUNT(N11:S11)))^2+(2*0.09)^2)</f>
        <v>0.2799240342365541</v>
      </c>
      <c r="W11" s="19">
        <v>0.27</v>
      </c>
      <c r="X11" s="19">
        <f t="shared" si="4"/>
        <v>0.2799240342365541</v>
      </c>
      <c r="Y11" s="4">
        <v>25.695464051547695</v>
      </c>
      <c r="Z11" s="20">
        <v>29.333169960132938</v>
      </c>
      <c r="AA11" s="21">
        <v>3.8349700000000002</v>
      </c>
      <c r="AB11" s="9">
        <v>-0.61</v>
      </c>
      <c r="AC11" s="4">
        <f t="shared" ref="AC11:AC47" si="8">-21.9+AB11+5*(12.4244+0.4*Y11)^0.5</f>
        <v>1.3136151856824014</v>
      </c>
      <c r="AD11" s="4">
        <v>0.39</v>
      </c>
      <c r="AE11" s="21">
        <f t="shared" si="3"/>
        <v>0.92361518568240142</v>
      </c>
      <c r="AF11" s="4">
        <f t="shared" si="5"/>
        <v>35.845502149474612</v>
      </c>
      <c r="AG11" s="4">
        <v>8.0857908680202648</v>
      </c>
      <c r="AH11" s="4">
        <v>3.4015022395106342E-2</v>
      </c>
      <c r="AI11" s="4">
        <v>8.0270435083117064</v>
      </c>
      <c r="AJ11" s="4">
        <v>3.5045798005441942E-2</v>
      </c>
      <c r="AK11" s="64">
        <f t="shared" ref="AK11:AK46" si="9">39.61-0.1*(J11/1000)</f>
        <v>39.389805600000003</v>
      </c>
      <c r="AL11" s="4">
        <v>8.1117376498342004</v>
      </c>
      <c r="AM11" s="4">
        <v>3.2992666441214347E-2</v>
      </c>
      <c r="AN11" s="4">
        <v>8.0537507630501111</v>
      </c>
      <c r="AO11" s="4">
        <v>3.3932606908764207E-2</v>
      </c>
      <c r="AP11" s="46">
        <v>285</v>
      </c>
      <c r="AQ11" s="46">
        <v>283.10000000000002</v>
      </c>
      <c r="AR11" s="104">
        <v>385.8</v>
      </c>
      <c r="AS11" s="105">
        <v>448.4</v>
      </c>
      <c r="AT11" s="105">
        <v>343.2</v>
      </c>
      <c r="AU11" s="105">
        <v>397.6</v>
      </c>
      <c r="AV11" s="46">
        <v>69.542890715011254</v>
      </c>
      <c r="AW11" s="46">
        <v>82.083284534672458</v>
      </c>
      <c r="AX11" s="2"/>
      <c r="AY11" s="4"/>
      <c r="AZ11" s="82"/>
      <c r="BC11" s="10"/>
      <c r="BD11" s="104"/>
      <c r="BE11" s="46"/>
      <c r="BF11" s="46"/>
      <c r="BG11" s="46"/>
      <c r="BH11" s="46"/>
      <c r="BI11" s="73"/>
      <c r="BJ11" s="73"/>
      <c r="BL11" s="73"/>
      <c r="BN11" s="23"/>
      <c r="BP11" s="9"/>
    </row>
    <row r="12" spans="1:91">
      <c r="A12" s="9">
        <v>165</v>
      </c>
      <c r="B12" s="9">
        <v>999</v>
      </c>
      <c r="C12" s="9" t="s">
        <v>23</v>
      </c>
      <c r="D12" s="9">
        <v>9</v>
      </c>
      <c r="E12" s="9" t="s">
        <v>20</v>
      </c>
      <c r="F12" s="9">
        <v>1</v>
      </c>
      <c r="G12" s="9">
        <v>127</v>
      </c>
      <c r="H12" s="9">
        <v>129</v>
      </c>
      <c r="I12" s="4">
        <v>75.37</v>
      </c>
      <c r="J12" s="4">
        <v>2304.672</v>
      </c>
      <c r="K12" s="18">
        <v>89</v>
      </c>
      <c r="L12" s="9" t="s">
        <v>34</v>
      </c>
      <c r="M12" s="20">
        <v>43.49</v>
      </c>
      <c r="N12" s="4">
        <v>21.645297726342161</v>
      </c>
      <c r="O12" s="4">
        <v>21.595973357957376</v>
      </c>
      <c r="P12" s="4">
        <v>21.352225022804426</v>
      </c>
      <c r="Q12" s="4">
        <v>21.587602707801025</v>
      </c>
      <c r="R12" s="4"/>
      <c r="S12" s="4"/>
      <c r="T12" s="60"/>
      <c r="U12" s="4">
        <f t="shared" si="6"/>
        <v>21.545274703726246</v>
      </c>
      <c r="V12" s="4">
        <f t="shared" si="7"/>
        <v>0.22273661413355664</v>
      </c>
      <c r="W12" s="19">
        <v>0.33</v>
      </c>
      <c r="X12" s="19">
        <f t="shared" si="4"/>
        <v>0.33</v>
      </c>
      <c r="Y12" s="4">
        <v>26.111180005439451</v>
      </c>
      <c r="Z12" s="20">
        <v>29.605050723112612</v>
      </c>
      <c r="AA12" s="21">
        <v>3.9319999999999999</v>
      </c>
      <c r="AB12" s="9">
        <v>-0.75</v>
      </c>
      <c r="AC12" s="4">
        <f t="shared" si="8"/>
        <v>1.2607047168082133</v>
      </c>
      <c r="AD12" s="4">
        <v>0.39</v>
      </c>
      <c r="AE12" s="21">
        <f t="shared" si="3"/>
        <v>0.87070471680821326</v>
      </c>
      <c r="AF12" s="4">
        <f t="shared" si="5"/>
        <v>35.679638610684052</v>
      </c>
      <c r="AG12" s="4">
        <v>8.2111904073225404</v>
      </c>
      <c r="AH12" s="4">
        <v>3.4926465607876267E-2</v>
      </c>
      <c r="AI12" s="4">
        <v>8.1580621801794528</v>
      </c>
      <c r="AJ12" s="4">
        <v>3.5675125315301592E-2</v>
      </c>
      <c r="AK12" s="64">
        <f t="shared" si="9"/>
        <v>39.3795328</v>
      </c>
      <c r="AL12" s="4">
        <v>8.2349806343494816</v>
      </c>
      <c r="AM12" s="4">
        <v>3.4182243191266615E-2</v>
      </c>
      <c r="AN12" s="4">
        <v>8.1823471241763901</v>
      </c>
      <c r="AO12" s="4">
        <v>3.4874976096549659E-2</v>
      </c>
      <c r="AP12" s="46">
        <v>281.5</v>
      </c>
      <c r="AQ12" s="46">
        <v>279.7</v>
      </c>
      <c r="AR12" s="67">
        <v>237.6</v>
      </c>
      <c r="AS12" s="46">
        <v>267</v>
      </c>
      <c r="AT12" s="46">
        <v>216.7</v>
      </c>
      <c r="AU12" s="46">
        <v>243.5</v>
      </c>
      <c r="AV12" s="46">
        <v>48.17627648542382</v>
      </c>
      <c r="AW12" s="46">
        <v>55.155692362620201</v>
      </c>
      <c r="AX12" s="2"/>
      <c r="AY12" s="4"/>
      <c r="AZ12" s="86"/>
      <c r="BA12" s="82"/>
      <c r="BD12" s="67"/>
      <c r="BE12" s="46"/>
      <c r="BF12" s="46"/>
      <c r="BG12" s="46"/>
      <c r="BH12" s="46"/>
      <c r="BI12" s="73"/>
      <c r="BJ12" s="73"/>
      <c r="BL12" s="73"/>
      <c r="BN12" s="2"/>
      <c r="BO12" s="4"/>
      <c r="BP12" s="4"/>
      <c r="BQ12" s="4"/>
      <c r="CE12" s="24"/>
      <c r="CF12" s="24"/>
      <c r="CG12" s="24"/>
      <c r="CH12" s="24"/>
      <c r="CI12" s="24"/>
      <c r="CJ12" s="24"/>
      <c r="CK12" s="24"/>
      <c r="CL12" s="26"/>
      <c r="CM12" s="26"/>
    </row>
    <row r="13" spans="1:91" s="27" customFormat="1">
      <c r="A13" s="9">
        <v>165</v>
      </c>
      <c r="B13" s="9">
        <v>999</v>
      </c>
      <c r="C13" s="9" t="s">
        <v>23</v>
      </c>
      <c r="D13" s="9">
        <v>9</v>
      </c>
      <c r="E13" s="9" t="s">
        <v>20</v>
      </c>
      <c r="F13" s="9">
        <v>6</v>
      </c>
      <c r="G13" s="9">
        <v>64</v>
      </c>
      <c r="H13" s="9">
        <v>66</v>
      </c>
      <c r="I13" s="4">
        <v>82.24</v>
      </c>
      <c r="J13" s="4">
        <v>2502.9360000000001</v>
      </c>
      <c r="K13" s="34">
        <v>99</v>
      </c>
      <c r="L13" s="9" t="s">
        <v>34</v>
      </c>
      <c r="M13" s="20">
        <v>53.02</v>
      </c>
      <c r="N13" s="4">
        <v>20.65158911120113</v>
      </c>
      <c r="O13" s="4">
        <v>20.438374908857693</v>
      </c>
      <c r="P13" s="4">
        <v>20.894437913800079</v>
      </c>
      <c r="Q13" s="4">
        <v>20.501941876015948</v>
      </c>
      <c r="R13" s="4">
        <v>20.469408781975005</v>
      </c>
      <c r="S13" s="4"/>
      <c r="T13" s="60"/>
      <c r="U13" s="4">
        <f t="shared" si="6"/>
        <v>20.591150518369972</v>
      </c>
      <c r="V13" s="4">
        <f t="shared" si="7"/>
        <v>0.24647745813487557</v>
      </c>
      <c r="W13" s="19">
        <v>0.3</v>
      </c>
      <c r="X13" s="19">
        <f t="shared" si="4"/>
        <v>0.3</v>
      </c>
      <c r="Y13" s="4">
        <v>25.127253368312282</v>
      </c>
      <c r="Z13" s="20">
        <v>28.199620937862747</v>
      </c>
      <c r="AA13" s="21">
        <v>4.2466600000000003</v>
      </c>
      <c r="AB13" s="9">
        <v>-0.63</v>
      </c>
      <c r="AC13" s="4">
        <f t="shared" si="8"/>
        <v>1.1740615440291791</v>
      </c>
      <c r="AD13" s="4">
        <v>0.35699999999999998</v>
      </c>
      <c r="AE13" s="21">
        <f t="shared" si="3"/>
        <v>0.81706154402917908</v>
      </c>
      <c r="AF13" s="4">
        <f t="shared" si="5"/>
        <v>35.511478194448841</v>
      </c>
      <c r="AG13" s="4">
        <v>8.1213574152348258</v>
      </c>
      <c r="AH13" s="4">
        <v>3.5257062857709798E-2</v>
      </c>
      <c r="AI13" s="4">
        <v>8.0724012222743848</v>
      </c>
      <c r="AJ13" s="4">
        <v>3.6097070321114977E-2</v>
      </c>
      <c r="AK13" s="64">
        <f t="shared" si="9"/>
        <v>39.3597064</v>
      </c>
      <c r="AL13" s="4">
        <v>8.1498667454375155</v>
      </c>
      <c r="AM13" s="4">
        <v>3.4149628639402074E-2</v>
      </c>
      <c r="AN13" s="4">
        <v>8.1015656024006795</v>
      </c>
      <c r="AO13" s="4">
        <v>3.4910207314354125E-2</v>
      </c>
      <c r="AP13" s="46">
        <v>277.39999999999998</v>
      </c>
      <c r="AQ13" s="46">
        <v>276</v>
      </c>
      <c r="AR13" s="67">
        <v>367.4</v>
      </c>
      <c r="AS13" s="46">
        <v>418.6</v>
      </c>
      <c r="AT13" s="46">
        <v>320</v>
      </c>
      <c r="AU13" s="46">
        <v>364.6</v>
      </c>
      <c r="AV13" s="46">
        <v>66.775037558956114</v>
      </c>
      <c r="AW13" s="46">
        <v>78.634028257491678</v>
      </c>
      <c r="AX13" s="2"/>
      <c r="AY13" s="4"/>
      <c r="AZ13" s="86"/>
      <c r="BA13" s="82"/>
      <c r="BB13" s="2"/>
      <c r="BD13" s="67"/>
      <c r="BE13" s="46"/>
      <c r="BF13" s="46"/>
      <c r="BG13" s="46"/>
      <c r="BH13" s="46"/>
      <c r="BI13" s="73"/>
      <c r="BJ13" s="73"/>
      <c r="BL13" s="73"/>
      <c r="BO13" s="28"/>
      <c r="BP13" s="28"/>
      <c r="BQ13" s="28"/>
      <c r="CE13" s="30"/>
      <c r="CF13" s="30"/>
      <c r="CG13" s="30"/>
      <c r="CH13" s="30"/>
      <c r="CI13" s="30"/>
      <c r="CJ13" s="30"/>
      <c r="CK13" s="30"/>
      <c r="CL13" s="26"/>
      <c r="CM13" s="26"/>
    </row>
    <row r="14" spans="1:91">
      <c r="A14" s="9">
        <v>165</v>
      </c>
      <c r="B14" s="9">
        <v>999</v>
      </c>
      <c r="C14" s="9" t="s">
        <v>23</v>
      </c>
      <c r="D14" s="9">
        <v>9</v>
      </c>
      <c r="E14" s="9" t="s">
        <v>20</v>
      </c>
      <c r="F14" s="9">
        <v>7</v>
      </c>
      <c r="G14" s="9">
        <v>67</v>
      </c>
      <c r="H14" s="9">
        <v>69</v>
      </c>
      <c r="I14" s="4">
        <v>83.77</v>
      </c>
      <c r="J14" s="4">
        <v>2558.5770000000002</v>
      </c>
      <c r="K14" s="34">
        <v>101</v>
      </c>
      <c r="L14" s="9" t="s">
        <v>34</v>
      </c>
      <c r="M14" s="20" t="s">
        <v>72</v>
      </c>
      <c r="N14" s="4">
        <v>20.67987441262553</v>
      </c>
      <c r="O14" s="4">
        <v>21.151229470987907</v>
      </c>
      <c r="P14" s="4">
        <v>21.306948550913418</v>
      </c>
      <c r="Q14" s="4"/>
      <c r="R14" s="4"/>
      <c r="S14" s="4"/>
      <c r="T14" s="60"/>
      <c r="U14" s="4">
        <f t="shared" si="6"/>
        <v>21.046017478175617</v>
      </c>
      <c r="V14" s="4">
        <f t="shared" si="7"/>
        <v>0.41778410102352181</v>
      </c>
      <c r="W14" s="19">
        <v>0.38</v>
      </c>
      <c r="X14" s="19">
        <f t="shared" si="4"/>
        <v>0.41778410102352181</v>
      </c>
      <c r="Y14" s="4">
        <v>26.204945212615723</v>
      </c>
      <c r="Z14" s="20">
        <v>29.302024836499406</v>
      </c>
      <c r="AA14" s="21">
        <v>4.2267900000000003</v>
      </c>
      <c r="AB14" s="9">
        <v>-0.75</v>
      </c>
      <c r="AC14" s="4">
        <f t="shared" si="8"/>
        <v>1.2803040541936568</v>
      </c>
      <c r="AD14" s="4">
        <v>0.33800000000000002</v>
      </c>
      <c r="AE14" s="21">
        <f t="shared" si="3"/>
        <v>0.9423040541936567</v>
      </c>
      <c r="AF14" s="4">
        <f t="shared" si="5"/>
        <v>35.904087944180745</v>
      </c>
      <c r="AG14" s="4">
        <v>8.1542802135569588</v>
      </c>
      <c r="AH14" s="4">
        <v>4.6739230538033638E-2</v>
      </c>
      <c r="AI14" s="4">
        <v>8.1060652072887684</v>
      </c>
      <c r="AJ14" s="4">
        <v>4.7747867467196947E-2</v>
      </c>
      <c r="AK14" s="64">
        <f t="shared" si="9"/>
        <v>39.354142299999999</v>
      </c>
      <c r="AL14" s="4">
        <v>8.182067133139455</v>
      </c>
      <c r="AM14" s="4">
        <v>4.5429086022177323E-2</v>
      </c>
      <c r="AN14" s="4">
        <v>8.1344298419367771</v>
      </c>
      <c r="AO14" s="4">
        <v>4.6347082973309028E-2</v>
      </c>
      <c r="AP14" s="46">
        <v>280.10000000000002</v>
      </c>
      <c r="AQ14" s="46">
        <v>278.60000000000002</v>
      </c>
      <c r="AR14" s="67">
        <v>309.7</v>
      </c>
      <c r="AS14" s="46">
        <v>336.7</v>
      </c>
      <c r="AT14" s="46">
        <v>269.7</v>
      </c>
      <c r="AU14" s="46">
        <v>307</v>
      </c>
      <c r="AV14" s="46">
        <v>58.268869049004202</v>
      </c>
      <c r="AW14" s="46">
        <v>67.974727656681338</v>
      </c>
      <c r="AX14" s="2"/>
      <c r="AY14" s="4"/>
      <c r="AZ14" s="86"/>
      <c r="BA14" s="82"/>
      <c r="BD14" s="67"/>
      <c r="BE14" s="46"/>
      <c r="BF14" s="46"/>
      <c r="BG14" s="46"/>
      <c r="BH14" s="46"/>
      <c r="BI14" s="73"/>
      <c r="BJ14" s="73"/>
      <c r="BL14" s="73"/>
      <c r="BN14" s="2"/>
      <c r="BO14" s="46"/>
      <c r="BP14" s="46"/>
      <c r="BQ14" s="28"/>
      <c r="CE14" s="24"/>
      <c r="CF14" s="24"/>
      <c r="CG14" s="24"/>
      <c r="CH14" s="24"/>
      <c r="CI14" s="24"/>
      <c r="CJ14" s="24"/>
      <c r="CK14" s="24"/>
      <c r="CL14" s="26"/>
      <c r="CM14" s="26"/>
    </row>
    <row r="15" spans="1:91">
      <c r="A15" s="9">
        <v>165</v>
      </c>
      <c r="B15" s="9">
        <v>999</v>
      </c>
      <c r="C15" s="9" t="s">
        <v>23</v>
      </c>
      <c r="D15" s="9">
        <v>10</v>
      </c>
      <c r="E15" s="9" t="s">
        <v>20</v>
      </c>
      <c r="F15" s="9">
        <v>1</v>
      </c>
      <c r="G15" s="9">
        <v>127</v>
      </c>
      <c r="H15" s="9">
        <v>129</v>
      </c>
      <c r="I15" s="4">
        <v>84.87</v>
      </c>
      <c r="J15" s="4">
        <v>2600.8620000000001</v>
      </c>
      <c r="K15" s="34">
        <v>104</v>
      </c>
      <c r="L15" s="9" t="s">
        <v>34</v>
      </c>
      <c r="M15" s="20">
        <v>46.85</v>
      </c>
      <c r="N15" s="4">
        <v>21.526734338304987</v>
      </c>
      <c r="O15" s="4">
        <v>21.68112910641473</v>
      </c>
      <c r="P15" s="4">
        <v>21.412368768853884</v>
      </c>
      <c r="Q15" s="4">
        <v>21.841820602403359</v>
      </c>
      <c r="R15" s="4">
        <v>21.416791470578509</v>
      </c>
      <c r="S15" s="4"/>
      <c r="T15" s="60"/>
      <c r="U15" s="4">
        <f t="shared" si="6"/>
        <v>21.575768857311097</v>
      </c>
      <c r="V15" s="4">
        <f t="shared" si="7"/>
        <v>0.24423844726501431</v>
      </c>
      <c r="W15" s="19">
        <v>0.3</v>
      </c>
      <c r="X15" s="19">
        <f t="shared" si="4"/>
        <v>0.3</v>
      </c>
      <c r="Y15" s="4">
        <v>24.419299875133301</v>
      </c>
      <c r="Z15" s="20">
        <v>27.541198256470604</v>
      </c>
      <c r="AA15" s="21">
        <v>4.2070299999999996</v>
      </c>
      <c r="AB15" s="9">
        <v>-0.96</v>
      </c>
      <c r="AC15" s="4">
        <f t="shared" si="8"/>
        <v>0.69425648903681747</v>
      </c>
      <c r="AD15" s="4">
        <v>0.32500000000000001</v>
      </c>
      <c r="AE15" s="21">
        <f t="shared" si="3"/>
        <v>0.36925648903681746</v>
      </c>
      <c r="AF15" s="4">
        <f t="shared" si="5"/>
        <v>34.107700592591911</v>
      </c>
      <c r="AG15" s="4">
        <v>8.2490140926788218</v>
      </c>
      <c r="AH15" s="4">
        <v>3.133940582642758E-2</v>
      </c>
      <c r="AI15" s="4">
        <v>8.2017161051608003</v>
      </c>
      <c r="AJ15" s="4">
        <v>3.1921807358434862E-2</v>
      </c>
      <c r="AK15" s="64">
        <f t="shared" si="9"/>
        <v>39.349913799999996</v>
      </c>
      <c r="AL15" s="4">
        <v>8.2754945574115535</v>
      </c>
      <c r="AM15" s="4">
        <v>3.0617043089510076E-2</v>
      </c>
      <c r="AN15" s="4">
        <v>8.2286727694407222</v>
      </c>
      <c r="AO15" s="4">
        <v>3.1151692453854629E-2</v>
      </c>
      <c r="AP15" s="46">
        <v>262.39999999999998</v>
      </c>
      <c r="AQ15" s="46">
        <v>260.89999999999998</v>
      </c>
      <c r="AR15" s="67">
        <v>202.6</v>
      </c>
      <c r="AS15" s="46">
        <v>230.7</v>
      </c>
      <c r="AT15" s="46">
        <v>176.5</v>
      </c>
      <c r="AU15" s="46">
        <v>200.9</v>
      </c>
      <c r="AV15" s="46">
        <v>43.606169758418361</v>
      </c>
      <c r="AW15" s="46">
        <v>49.253125789131396</v>
      </c>
      <c r="AX15" s="2"/>
      <c r="AY15" s="4"/>
      <c r="AZ15" s="86"/>
      <c r="BA15" s="82"/>
      <c r="BD15" s="67"/>
      <c r="BE15" s="46"/>
      <c r="BF15" s="46"/>
      <c r="BG15" s="46"/>
      <c r="BH15" s="46"/>
      <c r="BI15" s="73"/>
      <c r="BJ15" s="73"/>
      <c r="BL15" s="73"/>
      <c r="BN15" s="2"/>
      <c r="BO15" s="46"/>
      <c r="BP15" s="46"/>
      <c r="CE15" s="24"/>
      <c r="CF15" s="24"/>
      <c r="CG15" s="24"/>
      <c r="CH15" s="24"/>
      <c r="CI15" s="24"/>
      <c r="CJ15" s="24"/>
      <c r="CK15" s="24"/>
      <c r="CL15" s="26"/>
      <c r="CM15" s="26"/>
    </row>
    <row r="16" spans="1:91">
      <c r="A16" s="9">
        <v>165</v>
      </c>
      <c r="B16" s="9">
        <v>999</v>
      </c>
      <c r="C16" s="9" t="s">
        <v>23</v>
      </c>
      <c r="D16" s="9">
        <v>10</v>
      </c>
      <c r="E16" s="9" t="s">
        <v>20</v>
      </c>
      <c r="F16" s="9">
        <v>3</v>
      </c>
      <c r="G16" s="9">
        <v>98</v>
      </c>
      <c r="H16" s="9">
        <v>100</v>
      </c>
      <c r="I16" s="4">
        <v>87.58</v>
      </c>
      <c r="J16" s="4">
        <v>2685.473</v>
      </c>
      <c r="K16" s="35" t="s">
        <v>38</v>
      </c>
      <c r="L16" s="9" t="s">
        <v>35</v>
      </c>
      <c r="M16" s="20">
        <v>35.159999999999997</v>
      </c>
      <c r="N16" s="4">
        <v>21.48937875029344</v>
      </c>
      <c r="O16" s="4">
        <v>21.605443436791163</v>
      </c>
      <c r="P16" s="4">
        <v>21.566463692779038</v>
      </c>
      <c r="Q16" s="4"/>
      <c r="R16" s="4"/>
      <c r="S16" s="4"/>
      <c r="T16" s="60"/>
      <c r="U16" s="4">
        <f t="shared" si="6"/>
        <v>21.553761959954546</v>
      </c>
      <c r="V16" s="4">
        <f t="shared" si="7"/>
        <v>0.19248810656076812</v>
      </c>
      <c r="W16" s="19">
        <v>0.39</v>
      </c>
      <c r="X16" s="19">
        <f t="shared" si="4"/>
        <v>0.39</v>
      </c>
      <c r="Y16" s="4">
        <v>22.851759894467687</v>
      </c>
      <c r="Z16" s="20">
        <v>26.024664303697417</v>
      </c>
      <c r="AA16" s="21">
        <v>4.1670199999999999</v>
      </c>
      <c r="AB16" s="9">
        <v>-0.69</v>
      </c>
      <c r="AC16" s="4">
        <f t="shared" si="8"/>
        <v>0.62912140768201041</v>
      </c>
      <c r="AD16" s="4">
        <v>0.29699999999999999</v>
      </c>
      <c r="AE16" s="21">
        <f t="shared" si="3"/>
        <v>0.33212140768201043</v>
      </c>
      <c r="AF16" s="4">
        <f t="shared" si="5"/>
        <v>33.991289679253953</v>
      </c>
      <c r="AG16" s="4">
        <v>8.2712275521024488</v>
      </c>
      <c r="AH16" s="4">
        <v>3.9437160840953389E-2</v>
      </c>
      <c r="AI16" s="4">
        <v>8.2230316812337669</v>
      </c>
      <c r="AJ16" s="4">
        <v>4.0174346130526395E-2</v>
      </c>
      <c r="AK16" s="64">
        <f t="shared" si="9"/>
        <v>39.341452699999998</v>
      </c>
      <c r="AL16" s="4">
        <v>8.2983752107761379</v>
      </c>
      <c r="AM16" s="4">
        <v>3.8513008386069636E-2</v>
      </c>
      <c r="AN16" s="4">
        <v>8.2506694607859146</v>
      </c>
      <c r="AO16" s="4">
        <v>3.9188358369074194E-2</v>
      </c>
      <c r="AP16" s="46">
        <v>260.8</v>
      </c>
      <c r="AQ16" s="46">
        <v>259.39999999999998</v>
      </c>
      <c r="AR16" s="67">
        <v>193.5</v>
      </c>
      <c r="AS16" s="46">
        <v>219.9</v>
      </c>
      <c r="AT16" s="46">
        <v>168.5</v>
      </c>
      <c r="AU16" s="46">
        <v>191.5</v>
      </c>
      <c r="AV16" s="46">
        <v>42.466048276829333</v>
      </c>
      <c r="AW16" s="46">
        <v>47.76703884479339</v>
      </c>
      <c r="AX16" s="2"/>
      <c r="AY16" s="4"/>
      <c r="AZ16" s="86"/>
      <c r="BA16" s="82"/>
      <c r="BD16" s="67"/>
      <c r="BE16" s="46"/>
      <c r="BF16" s="46"/>
      <c r="BG16" s="46"/>
      <c r="BH16" s="46"/>
      <c r="BI16" s="73"/>
      <c r="BJ16" s="73"/>
      <c r="BL16" s="73"/>
      <c r="BN16" s="2"/>
      <c r="BO16" s="4"/>
      <c r="BP16" s="4"/>
      <c r="BQ16" s="4"/>
      <c r="CE16" s="24"/>
      <c r="CF16" s="24"/>
      <c r="CG16" s="24"/>
      <c r="CH16" s="24"/>
      <c r="CI16" s="24"/>
      <c r="CJ16" s="24"/>
      <c r="CK16" s="24"/>
      <c r="CL16" s="26"/>
      <c r="CM16" s="26"/>
    </row>
    <row r="17" spans="1:91">
      <c r="A17" s="9">
        <v>165</v>
      </c>
      <c r="B17" s="9">
        <v>999</v>
      </c>
      <c r="C17" s="9" t="s">
        <v>23</v>
      </c>
      <c r="D17" s="9">
        <v>10</v>
      </c>
      <c r="E17" s="9" t="s">
        <v>20</v>
      </c>
      <c r="F17" s="9">
        <v>4</v>
      </c>
      <c r="G17" s="9">
        <v>20</v>
      </c>
      <c r="H17" s="9">
        <v>22</v>
      </c>
      <c r="I17" s="4">
        <v>88.3</v>
      </c>
      <c r="J17" s="4">
        <v>2702.2249999999999</v>
      </c>
      <c r="K17" s="34" t="s">
        <v>39</v>
      </c>
      <c r="L17" s="9" t="s">
        <v>34</v>
      </c>
      <c r="M17" s="20">
        <v>34.200000000000003</v>
      </c>
      <c r="N17" s="4">
        <v>20.594993521337202</v>
      </c>
      <c r="O17" s="4">
        <v>20.494595693490545</v>
      </c>
      <c r="P17" s="4">
        <v>20.671128957237883</v>
      </c>
      <c r="Q17" s="4">
        <v>20.452417611508178</v>
      </c>
      <c r="R17" s="4"/>
      <c r="S17" s="4"/>
      <c r="T17" s="60"/>
      <c r="U17" s="4">
        <f t="shared" si="6"/>
        <v>20.553283945893451</v>
      </c>
      <c r="V17" s="4">
        <f t="shared" si="7"/>
        <v>0.20530096912005077</v>
      </c>
      <c r="W17" s="19">
        <v>0.33</v>
      </c>
      <c r="X17" s="19">
        <f t="shared" si="4"/>
        <v>0.33</v>
      </c>
      <c r="Y17" s="4">
        <v>24.272130689021964</v>
      </c>
      <c r="Z17" s="20">
        <v>27.445035098251694</v>
      </c>
      <c r="AA17" s="21">
        <v>4.1670199999999999</v>
      </c>
      <c r="AB17" s="9">
        <v>-0.53</v>
      </c>
      <c r="AC17" s="4">
        <f t="shared" si="8"/>
        <v>1.0929952788801884</v>
      </c>
      <c r="AD17" s="4">
        <v>0.29199999999999998</v>
      </c>
      <c r="AE17" s="21">
        <f t="shared" si="3"/>
        <v>0.8009952788801884</v>
      </c>
      <c r="AF17" s="4">
        <f t="shared" si="5"/>
        <v>35.461113726897146</v>
      </c>
      <c r="AG17" s="4">
        <v>8.130834874840275</v>
      </c>
      <c r="AH17" s="4">
        <v>3.8740928431178823E-2</v>
      </c>
      <c r="AI17" s="4">
        <v>8.0801743466910292</v>
      </c>
      <c r="AJ17" s="4">
        <v>3.9695188370235002E-2</v>
      </c>
      <c r="AK17" s="64">
        <f t="shared" si="9"/>
        <v>39.339777499999997</v>
      </c>
      <c r="AL17" s="4">
        <v>8.1615358669627796</v>
      </c>
      <c r="AM17" s="4">
        <v>3.7432191508761647E-2</v>
      </c>
      <c r="AN17" s="4">
        <v>8.1116023123067098</v>
      </c>
      <c r="AO17" s="4">
        <v>3.8289555438959511E-2</v>
      </c>
      <c r="AP17" s="46">
        <v>274.5</v>
      </c>
      <c r="AQ17" s="46">
        <v>273.10000000000002</v>
      </c>
      <c r="AR17" s="67">
        <v>357.5</v>
      </c>
      <c r="AS17" s="46">
        <v>406.6</v>
      </c>
      <c r="AT17" s="46">
        <v>311.39999999999998</v>
      </c>
      <c r="AU17" s="46">
        <v>354.2</v>
      </c>
      <c r="AV17" s="46">
        <v>65.295674866333982</v>
      </c>
      <c r="AW17" s="46">
        <v>76.787043177869535</v>
      </c>
      <c r="AX17" s="2"/>
      <c r="AY17" s="4"/>
      <c r="AZ17" s="86"/>
      <c r="BA17" s="82"/>
      <c r="BC17" s="10"/>
      <c r="BD17" s="67"/>
      <c r="BE17" s="46"/>
      <c r="BF17" s="46"/>
      <c r="BG17" s="46"/>
      <c r="BH17" s="46"/>
      <c r="BI17" s="73"/>
      <c r="BJ17" s="73"/>
      <c r="BL17" s="73"/>
      <c r="BN17" s="23"/>
      <c r="BO17" s="22"/>
      <c r="BP17" s="22"/>
    </row>
    <row r="18" spans="1:91">
      <c r="A18" s="9">
        <v>165</v>
      </c>
      <c r="B18" s="9">
        <v>999</v>
      </c>
      <c r="C18" s="9" t="s">
        <v>23</v>
      </c>
      <c r="D18" s="9">
        <v>10</v>
      </c>
      <c r="E18" s="9" t="s">
        <v>20</v>
      </c>
      <c r="F18" s="9">
        <v>4</v>
      </c>
      <c r="G18" s="9">
        <v>35</v>
      </c>
      <c r="H18" s="9">
        <v>37</v>
      </c>
      <c r="I18" s="4">
        <v>88.45</v>
      </c>
      <c r="J18" s="4">
        <v>2705.51</v>
      </c>
      <c r="K18" s="34" t="s">
        <v>39</v>
      </c>
      <c r="L18" s="9" t="s">
        <v>34</v>
      </c>
      <c r="M18" s="20">
        <v>48</v>
      </c>
      <c r="N18" s="4">
        <v>20.870925132315811</v>
      </c>
      <c r="O18" s="4">
        <v>20.937715424459657</v>
      </c>
      <c r="P18" s="4">
        <v>20.583949260533974</v>
      </c>
      <c r="Q18" s="4">
        <v>20.517358864513113</v>
      </c>
      <c r="R18" s="4">
        <v>20.639570356797421</v>
      </c>
      <c r="S18" s="4"/>
      <c r="T18" s="60"/>
      <c r="U18" s="4">
        <f t="shared" si="6"/>
        <v>20.709903807723997</v>
      </c>
      <c r="V18" s="4">
        <f t="shared" si="7"/>
        <v>0.24401266242807371</v>
      </c>
      <c r="W18" s="19">
        <v>0.3</v>
      </c>
      <c r="X18" s="19">
        <f t="shared" si="4"/>
        <v>0.3</v>
      </c>
      <c r="Y18" s="4">
        <v>23.93369505030298</v>
      </c>
      <c r="Z18" s="20">
        <v>27.106599459532713</v>
      </c>
      <c r="AA18" s="21">
        <v>4.1670199999999999</v>
      </c>
      <c r="AB18" s="9">
        <v>-0.53</v>
      </c>
      <c r="AC18" s="4">
        <f t="shared" si="8"/>
        <v>1.0209477527674728</v>
      </c>
      <c r="AD18" s="4">
        <v>0.29099999999999998</v>
      </c>
      <c r="AE18" s="21">
        <f t="shared" si="3"/>
        <v>0.72994775276747292</v>
      </c>
      <c r="AF18" s="4">
        <f t="shared" si="5"/>
        <v>35.23839420930242</v>
      </c>
      <c r="AG18" s="4">
        <v>8.15560393469449</v>
      </c>
      <c r="AH18" s="4">
        <v>3.4406112417745049E-2</v>
      </c>
      <c r="AI18" s="4">
        <v>8.1053998113636681</v>
      </c>
      <c r="AJ18" s="4">
        <v>3.5213964356965555E-2</v>
      </c>
      <c r="AK18" s="64">
        <f t="shared" si="9"/>
        <v>39.339449000000002</v>
      </c>
      <c r="AL18" s="4">
        <v>8.1856742144421641</v>
      </c>
      <c r="AM18" s="4">
        <v>3.3307869958794534E-2</v>
      </c>
      <c r="AN18" s="4">
        <v>8.1361498939183488</v>
      </c>
      <c r="AO18" s="4">
        <v>3.4036289642608075E-2</v>
      </c>
      <c r="AP18" s="46">
        <v>272.39999999999998</v>
      </c>
      <c r="AQ18" s="46">
        <v>271</v>
      </c>
      <c r="AR18" s="67">
        <v>314</v>
      </c>
      <c r="AS18" s="46">
        <v>356.7</v>
      </c>
      <c r="AT18" s="46">
        <v>273.5</v>
      </c>
      <c r="AU18" s="46">
        <v>310.60000000000002</v>
      </c>
      <c r="AV18" s="46">
        <v>58.892071622587707</v>
      </c>
      <c r="AW18" s="46">
        <v>68.759290281386711</v>
      </c>
      <c r="AX18" s="2"/>
      <c r="AY18" s="4"/>
      <c r="AZ18" s="86"/>
      <c r="BA18" s="82"/>
      <c r="BC18" s="10"/>
      <c r="BD18" s="67"/>
      <c r="BE18" s="46"/>
      <c r="BF18" s="46"/>
      <c r="BG18" s="46"/>
      <c r="BH18" s="46"/>
      <c r="BI18" s="73"/>
      <c r="BJ18" s="73"/>
      <c r="BL18" s="73"/>
      <c r="BN18" s="23"/>
      <c r="BP18" s="9"/>
    </row>
    <row r="19" spans="1:91">
      <c r="A19" s="9">
        <v>165</v>
      </c>
      <c r="B19" s="9">
        <v>999</v>
      </c>
      <c r="C19" s="9" t="s">
        <v>23</v>
      </c>
      <c r="D19" s="9">
        <v>10</v>
      </c>
      <c r="E19" s="9" t="s">
        <v>20</v>
      </c>
      <c r="F19" s="9">
        <v>4</v>
      </c>
      <c r="G19" s="9">
        <v>47</v>
      </c>
      <c r="H19" s="9">
        <v>49</v>
      </c>
      <c r="I19" s="4">
        <v>88.57</v>
      </c>
      <c r="J19" s="4">
        <v>2708.1120000000001</v>
      </c>
      <c r="K19" s="16" t="s">
        <v>40</v>
      </c>
      <c r="L19" s="9" t="s">
        <v>34</v>
      </c>
      <c r="M19" s="20">
        <v>29.94</v>
      </c>
      <c r="N19" s="4">
        <v>21.4</v>
      </c>
      <c r="O19" s="4">
        <v>21.219943763316927</v>
      </c>
      <c r="P19" s="4">
        <v>21.155302354496808</v>
      </c>
      <c r="Q19" s="4">
        <v>21.276739249304065</v>
      </c>
      <c r="R19" s="4"/>
      <c r="S19" s="4"/>
      <c r="T19" s="60"/>
      <c r="U19" s="4">
        <f t="shared" si="6"/>
        <v>21.262996341779449</v>
      </c>
      <c r="V19" s="4">
        <f t="shared" si="7"/>
        <v>0.20785442765081899</v>
      </c>
      <c r="W19" s="19">
        <v>0.33</v>
      </c>
      <c r="X19" s="19">
        <f t="shared" si="4"/>
        <v>0.33</v>
      </c>
      <c r="Y19" s="4">
        <v>23.93369505030298</v>
      </c>
      <c r="Z19" s="20">
        <v>27.106599459532713</v>
      </c>
      <c r="AA19" s="21">
        <v>4.1670199999999999</v>
      </c>
      <c r="AB19" s="9">
        <v>-0.51</v>
      </c>
      <c r="AC19" s="4">
        <f t="shared" si="8"/>
        <v>1.0409477527674724</v>
      </c>
      <c r="AD19" s="4">
        <v>0.28999999999999998</v>
      </c>
      <c r="AE19" s="21">
        <f t="shared" si="3"/>
        <v>0.75094775276747239</v>
      </c>
      <c r="AF19" s="4">
        <f t="shared" si="5"/>
        <v>35.304224930305558</v>
      </c>
      <c r="AG19" s="4">
        <v>8.2165530580457737</v>
      </c>
      <c r="AH19" s="4">
        <v>3.5482391002880753E-2</v>
      </c>
      <c r="AI19" s="4">
        <v>8.1676787170172407</v>
      </c>
      <c r="AJ19" s="4">
        <v>3.6203568139896447E-2</v>
      </c>
      <c r="AK19" s="64">
        <f t="shared" si="9"/>
        <v>39.339188800000002</v>
      </c>
      <c r="AL19" s="4">
        <v>8.2448670299234639</v>
      </c>
      <c r="AM19" s="4">
        <v>3.4541332415868098E-2</v>
      </c>
      <c r="AN19" s="4">
        <v>8.1965479859644326</v>
      </c>
      <c r="AO19" s="4">
        <v>3.5198080022688316E-2</v>
      </c>
      <c r="AP19" s="46">
        <v>273</v>
      </c>
      <c r="AQ19" s="46">
        <v>271.60000000000002</v>
      </c>
      <c r="AR19" s="67">
        <v>238.3</v>
      </c>
      <c r="AS19" s="46">
        <v>270.7</v>
      </c>
      <c r="AT19" s="46">
        <v>217.4</v>
      </c>
      <c r="AU19" s="46">
        <v>235.8</v>
      </c>
      <c r="AV19" s="46">
        <v>48.270312618109287</v>
      </c>
      <c r="AW19" s="46">
        <v>55.276356609313531</v>
      </c>
      <c r="AX19" s="2"/>
      <c r="AY19" s="4"/>
      <c r="AZ19" s="86"/>
      <c r="BA19" s="82"/>
      <c r="BD19" s="67"/>
      <c r="BE19" s="46"/>
      <c r="BF19" s="46"/>
      <c r="BG19" s="46"/>
      <c r="BH19" s="46"/>
      <c r="BI19" s="73"/>
      <c r="BJ19" s="73"/>
      <c r="BL19" s="73"/>
      <c r="BN19" s="2"/>
      <c r="BO19" s="4"/>
      <c r="BP19" s="4"/>
      <c r="BQ19" s="4"/>
      <c r="CE19" s="24"/>
      <c r="CF19" s="24"/>
      <c r="CG19" s="24"/>
      <c r="CH19" s="24"/>
      <c r="CI19" s="24"/>
      <c r="CJ19" s="24"/>
      <c r="CK19" s="24"/>
      <c r="CL19" s="26"/>
      <c r="CM19" s="26"/>
    </row>
    <row r="20" spans="1:91">
      <c r="A20" s="9">
        <v>165</v>
      </c>
      <c r="B20" s="9">
        <v>999</v>
      </c>
      <c r="C20" s="9" t="s">
        <v>23</v>
      </c>
      <c r="D20" s="9">
        <v>10</v>
      </c>
      <c r="E20" s="9" t="s">
        <v>20</v>
      </c>
      <c r="F20" s="9">
        <v>4</v>
      </c>
      <c r="G20" s="9">
        <v>57</v>
      </c>
      <c r="H20" s="9">
        <v>59</v>
      </c>
      <c r="I20" s="4">
        <v>88.67</v>
      </c>
      <c r="J20" s="4">
        <v>2710.4639999999999</v>
      </c>
      <c r="K20" s="16" t="s">
        <v>40</v>
      </c>
      <c r="L20" s="9" t="s">
        <v>34</v>
      </c>
      <c r="M20" s="20">
        <v>33</v>
      </c>
      <c r="N20" s="4">
        <v>20.843339467322419</v>
      </c>
      <c r="O20" s="4">
        <v>20.916276565253078</v>
      </c>
      <c r="P20" s="4">
        <v>19.350000000000001</v>
      </c>
      <c r="Q20" s="4">
        <v>21.040961772061053</v>
      </c>
      <c r="R20" s="4"/>
      <c r="S20" s="4"/>
      <c r="T20" s="60"/>
      <c r="U20" s="4">
        <f t="shared" si="6"/>
        <v>20.537644451159139</v>
      </c>
      <c r="V20" s="4">
        <f t="shared" si="7"/>
        <v>0.81605542879947457</v>
      </c>
      <c r="W20" s="19">
        <v>0.33</v>
      </c>
      <c r="X20" s="19">
        <f t="shared" si="4"/>
        <v>0.81605542879947457</v>
      </c>
      <c r="Y20" s="4">
        <v>23.345668367476954</v>
      </c>
      <c r="Z20" s="20">
        <v>26.51857277670668</v>
      </c>
      <c r="AA20" s="21">
        <v>4.1670199999999999</v>
      </c>
      <c r="AB20" s="9">
        <v>-0.51</v>
      </c>
      <c r="AC20" s="4">
        <f t="shared" si="8"/>
        <v>0.91523705506054753</v>
      </c>
      <c r="AD20" s="4">
        <v>0.28899999999999998</v>
      </c>
      <c r="AE20" s="21">
        <f t="shared" si="3"/>
        <v>0.62623705506054761</v>
      </c>
      <c r="AF20" s="4">
        <f t="shared" si="5"/>
        <v>34.913282304265039</v>
      </c>
      <c r="AG20" s="4">
        <v>8.1468512961793813</v>
      </c>
      <c r="AH20" s="4">
        <v>9.5910118100803743E-2</v>
      </c>
      <c r="AI20" s="4">
        <v>8.0961968322875091</v>
      </c>
      <c r="AJ20" s="4">
        <v>9.8296679806311182E-2</v>
      </c>
      <c r="AK20" s="64">
        <f t="shared" si="9"/>
        <v>39.338953599999996</v>
      </c>
      <c r="AL20" s="4">
        <v>8.177500770438348</v>
      </c>
      <c r="AM20" s="4">
        <v>9.2627924737281653E-2</v>
      </c>
      <c r="AN20" s="4">
        <v>8.1275666172029837</v>
      </c>
      <c r="AO20" s="4">
        <v>9.4767673568858513E-2</v>
      </c>
      <c r="AP20" s="46">
        <v>269.3</v>
      </c>
      <c r="AQ20" s="46">
        <v>267.89999999999998</v>
      </c>
      <c r="AR20" s="67">
        <v>333.8</v>
      </c>
      <c r="AS20" s="46">
        <v>379.3</v>
      </c>
      <c r="AT20" s="46">
        <v>290.7</v>
      </c>
      <c r="AU20" s="46">
        <v>330.4</v>
      </c>
      <c r="AV20" s="46">
        <v>61.78572593245142</v>
      </c>
      <c r="AW20" s="46">
        <v>72.394043953905495</v>
      </c>
      <c r="AX20" s="2"/>
      <c r="AY20" s="4"/>
      <c r="AZ20" s="86"/>
      <c r="BA20" s="82"/>
      <c r="BC20" s="10"/>
      <c r="BD20" s="67"/>
      <c r="BE20" s="46"/>
      <c r="BF20" s="46"/>
      <c r="BG20" s="46"/>
      <c r="BH20" s="46"/>
      <c r="BI20" s="73"/>
      <c r="BJ20" s="73"/>
      <c r="BL20" s="73"/>
      <c r="BN20" s="23"/>
      <c r="BP20" s="9"/>
    </row>
    <row r="21" spans="1:91">
      <c r="A21" s="9">
        <v>165</v>
      </c>
      <c r="B21" s="9">
        <v>999</v>
      </c>
      <c r="C21" s="9" t="s">
        <v>23</v>
      </c>
      <c r="D21" s="9">
        <v>10</v>
      </c>
      <c r="E21" s="9" t="s">
        <v>20</v>
      </c>
      <c r="F21" s="9">
        <v>5</v>
      </c>
      <c r="G21" s="9">
        <v>4</v>
      </c>
      <c r="H21" s="9">
        <v>6</v>
      </c>
      <c r="I21" s="4">
        <v>89.64</v>
      </c>
      <c r="J21" s="4">
        <v>2751.5639999999999</v>
      </c>
      <c r="K21" s="16" t="s">
        <v>41</v>
      </c>
      <c r="L21" s="9" t="s">
        <v>34</v>
      </c>
      <c r="M21" s="20">
        <v>35.6</v>
      </c>
      <c r="N21" s="4">
        <v>20.911129240082317</v>
      </c>
      <c r="O21" s="4">
        <v>21.015824834576424</v>
      </c>
      <c r="P21" s="4">
        <v>20.709833844080762</v>
      </c>
      <c r="Q21" s="4">
        <v>21.179040019119633</v>
      </c>
      <c r="R21" s="4">
        <v>20.884143263458334</v>
      </c>
      <c r="S21" s="4"/>
      <c r="T21" s="60"/>
      <c r="U21" s="4">
        <f t="shared" si="6"/>
        <v>20.939994240263491</v>
      </c>
      <c r="V21" s="4">
        <f t="shared" si="7"/>
        <v>0.23741082167387903</v>
      </c>
      <c r="W21" s="19">
        <v>0.3</v>
      </c>
      <c r="X21" s="19">
        <f t="shared" si="4"/>
        <v>0.3</v>
      </c>
      <c r="Y21" s="4">
        <v>25.22966064725588</v>
      </c>
      <c r="Z21" s="20">
        <v>28.428756596326551</v>
      </c>
      <c r="AA21" s="21">
        <v>4.1467799999999997</v>
      </c>
      <c r="AB21" s="9">
        <v>-0.89</v>
      </c>
      <c r="AC21" s="4">
        <f t="shared" si="8"/>
        <v>0.93565291983676602</v>
      </c>
      <c r="AD21" s="4">
        <v>0.27600000000000002</v>
      </c>
      <c r="AE21" s="21">
        <f t="shared" si="3"/>
        <v>0.65965291983676599</v>
      </c>
      <c r="AF21" s="4">
        <f t="shared" si="5"/>
        <v>35.018034231463218</v>
      </c>
      <c r="AG21" s="4">
        <v>8.1625569488790628</v>
      </c>
      <c r="AH21" s="4">
        <v>3.3739847733596839E-2</v>
      </c>
      <c r="AI21" s="4">
        <v>8.1125853219578055</v>
      </c>
      <c r="AJ21" s="4">
        <v>3.4503165999077545E-2</v>
      </c>
      <c r="AK21" s="64">
        <f t="shared" si="9"/>
        <v>39.334843599999999</v>
      </c>
      <c r="AL21" s="4">
        <v>8.1925759087376644</v>
      </c>
      <c r="AM21" s="4">
        <v>3.270754942640508E-2</v>
      </c>
      <c r="AN21" s="4">
        <v>8.1432583406388961</v>
      </c>
      <c r="AO21" s="4">
        <v>3.3396890828838899E-2</v>
      </c>
      <c r="AP21" s="46">
        <v>269</v>
      </c>
      <c r="AQ21" s="46">
        <v>267.5</v>
      </c>
      <c r="AR21" s="67">
        <v>299.7</v>
      </c>
      <c r="AS21" s="46">
        <v>340.4</v>
      </c>
      <c r="AT21" s="46">
        <v>261.10000000000002</v>
      </c>
      <c r="AU21" s="46">
        <v>296.39999999999998</v>
      </c>
      <c r="AV21" s="46">
        <v>56.827387325566889</v>
      </c>
      <c r="AW21" s="46">
        <v>66.157415306222475</v>
      </c>
      <c r="AX21" s="2"/>
      <c r="AY21" s="4"/>
      <c r="AZ21" s="86"/>
      <c r="BA21" s="82"/>
      <c r="BC21" s="10"/>
      <c r="BD21" s="67"/>
      <c r="BE21" s="46"/>
      <c r="BF21" s="46"/>
      <c r="BG21" s="46"/>
      <c r="BH21" s="46"/>
      <c r="BI21" s="73"/>
      <c r="BJ21" s="73"/>
      <c r="BL21" s="73"/>
      <c r="BN21" s="23"/>
      <c r="BP21" s="9"/>
    </row>
    <row r="22" spans="1:91">
      <c r="A22" s="9">
        <v>165</v>
      </c>
      <c r="B22" s="9">
        <v>999</v>
      </c>
      <c r="C22" s="9" t="s">
        <v>23</v>
      </c>
      <c r="D22" s="9">
        <v>10</v>
      </c>
      <c r="E22" s="9" t="s">
        <v>20</v>
      </c>
      <c r="F22" s="9">
        <v>5</v>
      </c>
      <c r="G22" s="9">
        <v>50</v>
      </c>
      <c r="H22" s="9">
        <v>52</v>
      </c>
      <c r="I22" s="4">
        <v>90.1</v>
      </c>
      <c r="J22" s="4">
        <v>2772.86</v>
      </c>
      <c r="K22" s="16" t="s">
        <v>42</v>
      </c>
      <c r="L22" s="9" t="s">
        <v>34</v>
      </c>
      <c r="M22" s="20">
        <v>36.1</v>
      </c>
      <c r="N22" s="4">
        <v>20.781746474380025</v>
      </c>
      <c r="O22" s="4">
        <v>20.394247839674804</v>
      </c>
      <c r="P22" s="4">
        <v>20.037808065102027</v>
      </c>
      <c r="Q22" s="4">
        <v>20.466310392066369</v>
      </c>
      <c r="R22" s="4">
        <v>20.462662287819011</v>
      </c>
      <c r="S22" s="4"/>
      <c r="T22" s="60"/>
      <c r="U22" s="4">
        <f t="shared" si="6"/>
        <v>20.428555011808449</v>
      </c>
      <c r="V22" s="4">
        <f t="shared" si="7"/>
        <v>0.29772240180037801</v>
      </c>
      <c r="W22" s="19">
        <v>0.3</v>
      </c>
      <c r="X22" s="19">
        <f t="shared" si="4"/>
        <v>0.3</v>
      </c>
      <c r="Y22" s="4">
        <v>26.016616786907129</v>
      </c>
      <c r="Z22" s="20">
        <v>29.215712735977799</v>
      </c>
      <c r="AA22" s="21">
        <v>4.1467799999999997</v>
      </c>
      <c r="AB22" s="9">
        <v>-1.02</v>
      </c>
      <c r="AC22" s="4">
        <f t="shared" si="8"/>
        <v>0.9709222900471417</v>
      </c>
      <c r="AD22" s="4">
        <v>0.26900000000000002</v>
      </c>
      <c r="AE22" s="21">
        <f t="shared" si="3"/>
        <v>0.70192229004714168</v>
      </c>
      <c r="AF22" s="4">
        <f t="shared" si="5"/>
        <v>35.150540094191669</v>
      </c>
      <c r="AG22" s="4">
        <v>8.0897728483512896</v>
      </c>
      <c r="AH22" s="4">
        <v>3.6321045905985727E-2</v>
      </c>
      <c r="AI22" s="4">
        <v>8.0383292372036834</v>
      </c>
      <c r="AJ22" s="4">
        <v>3.7276865091673272E-2</v>
      </c>
      <c r="AK22" s="64">
        <f t="shared" si="9"/>
        <v>39.332714000000003</v>
      </c>
      <c r="AL22" s="4">
        <v>8.1222066530112258</v>
      </c>
      <c r="AM22" s="4">
        <v>3.4977004104380427E-2</v>
      </c>
      <c r="AN22" s="4">
        <v>8.0715821313292864</v>
      </c>
      <c r="AO22" s="4">
        <v>3.5829327061386529E-2</v>
      </c>
      <c r="AP22" s="46">
        <v>269.7</v>
      </c>
      <c r="AQ22" s="46">
        <v>268</v>
      </c>
      <c r="AR22" s="67">
        <v>403.5</v>
      </c>
      <c r="AS22" s="46">
        <v>458</v>
      </c>
      <c r="AT22" s="46">
        <v>351.4</v>
      </c>
      <c r="AU22" s="46">
        <v>398.9</v>
      </c>
      <c r="AV22" s="46">
        <v>72.225781451293415</v>
      </c>
      <c r="AW22" s="46">
        <v>85.419494262141356</v>
      </c>
      <c r="AX22" s="2"/>
      <c r="AY22" s="4"/>
      <c r="AZ22" s="86"/>
      <c r="BA22" s="82"/>
      <c r="BC22" s="10"/>
      <c r="BD22" s="67"/>
      <c r="BE22" s="46"/>
      <c r="BF22" s="46"/>
      <c r="BG22" s="46"/>
      <c r="BH22" s="46"/>
      <c r="BI22" s="73"/>
      <c r="BJ22" s="73"/>
      <c r="BL22" s="73"/>
      <c r="BN22" s="23"/>
      <c r="BP22" s="9"/>
    </row>
    <row r="23" spans="1:91">
      <c r="A23" s="9">
        <v>165</v>
      </c>
      <c r="B23" s="9">
        <v>999</v>
      </c>
      <c r="C23" s="9" t="s">
        <v>23</v>
      </c>
      <c r="D23" s="9">
        <v>10</v>
      </c>
      <c r="E23" s="9" t="s">
        <v>20</v>
      </c>
      <c r="F23" s="9">
        <v>5</v>
      </c>
      <c r="G23" s="9">
        <v>77</v>
      </c>
      <c r="H23" s="9">
        <v>79</v>
      </c>
      <c r="I23" s="4">
        <v>90.37</v>
      </c>
      <c r="J23" s="4">
        <v>2778.7179999999998</v>
      </c>
      <c r="K23" s="36" t="s">
        <v>42</v>
      </c>
      <c r="L23" s="9" t="s">
        <v>35</v>
      </c>
      <c r="M23" s="20">
        <v>37.06</v>
      </c>
      <c r="N23" s="4">
        <v>20.263177950693432</v>
      </c>
      <c r="O23" s="4">
        <v>20.325533547345565</v>
      </c>
      <c r="P23" s="4">
        <v>20.281331517116421</v>
      </c>
      <c r="Q23" s="4">
        <v>20.160194466493753</v>
      </c>
      <c r="R23" s="4">
        <v>20.269937438097465</v>
      </c>
      <c r="S23" s="4"/>
      <c r="T23" s="60"/>
      <c r="U23" s="4">
        <f t="shared" si="6"/>
        <v>20.260034983949328</v>
      </c>
      <c r="V23" s="4">
        <f t="shared" si="7"/>
        <v>0.18805300842890837</v>
      </c>
      <c r="W23" s="19">
        <v>0.33</v>
      </c>
      <c r="X23" s="19">
        <f t="shared" si="4"/>
        <v>0.33</v>
      </c>
      <c r="Y23" s="4">
        <v>24.743471976621429</v>
      </c>
      <c r="Z23" s="20">
        <v>28.056296788793787</v>
      </c>
      <c r="AA23" s="21">
        <v>4.0611800000000002</v>
      </c>
      <c r="AB23" s="9">
        <v>-0.91</v>
      </c>
      <c r="AC23" s="4">
        <f t="shared" si="8"/>
        <v>0.81297017240241587</v>
      </c>
      <c r="AD23" s="4">
        <v>0.26700000000000002</v>
      </c>
      <c r="AE23" s="21">
        <f t="shared" si="3"/>
        <v>0.54597017240241585</v>
      </c>
      <c r="AF23" s="4">
        <f t="shared" si="5"/>
        <v>34.661661982452721</v>
      </c>
      <c r="AG23" s="4">
        <v>8.0925652565801425</v>
      </c>
      <c r="AH23" s="4">
        <v>4.055468342728652E-2</v>
      </c>
      <c r="AI23" s="4">
        <v>8.0388159059604494</v>
      </c>
      <c r="AJ23" s="4">
        <v>4.1697436671499055E-2</v>
      </c>
      <c r="AK23" s="64">
        <f t="shared" si="9"/>
        <v>39.3321282</v>
      </c>
      <c r="AL23" s="4">
        <v>8.1255164912750413</v>
      </c>
      <c r="AM23" s="4">
        <v>3.8992715222884833E-2</v>
      </c>
      <c r="AN23" s="4">
        <v>8.0726568415906694</v>
      </c>
      <c r="AO23" s="4">
        <v>4.0008655814118832E-2</v>
      </c>
      <c r="AP23" s="46">
        <v>265.3</v>
      </c>
      <c r="AQ23" s="46">
        <v>263.7</v>
      </c>
      <c r="AR23" s="67">
        <v>418.3</v>
      </c>
      <c r="AS23" s="46">
        <v>472</v>
      </c>
      <c r="AT23" s="46">
        <v>347.9</v>
      </c>
      <c r="AU23" s="46">
        <v>411.1</v>
      </c>
      <c r="AV23" s="46">
        <v>74.482826075881405</v>
      </c>
      <c r="AW23" s="46">
        <v>88.221287680468592</v>
      </c>
      <c r="AX23" s="2"/>
      <c r="AY23" s="4"/>
      <c r="AZ23" s="86"/>
      <c r="BA23" s="82"/>
      <c r="BD23" s="67"/>
      <c r="BE23" s="46"/>
      <c r="BF23" s="46"/>
      <c r="BG23" s="46"/>
      <c r="BH23" s="46"/>
      <c r="BI23" s="73"/>
      <c r="BJ23" s="73"/>
      <c r="BL23" s="73"/>
      <c r="BN23" s="2"/>
      <c r="BO23" s="4"/>
      <c r="BP23" s="67"/>
      <c r="BQ23" s="4"/>
      <c r="CE23" s="24"/>
      <c r="CF23" s="24"/>
      <c r="CG23" s="24"/>
      <c r="CH23" s="24"/>
      <c r="CI23" s="24"/>
      <c r="CJ23" s="24"/>
      <c r="CK23" s="24"/>
      <c r="CL23" s="26"/>
      <c r="CM23" s="26"/>
    </row>
    <row r="24" spans="1:91">
      <c r="A24" s="9">
        <v>165</v>
      </c>
      <c r="B24" s="9">
        <v>999</v>
      </c>
      <c r="C24" s="9" t="s">
        <v>23</v>
      </c>
      <c r="D24" s="9">
        <v>10</v>
      </c>
      <c r="E24" s="9" t="s">
        <v>20</v>
      </c>
      <c r="F24" s="9">
        <v>5</v>
      </c>
      <c r="G24" s="9">
        <v>92</v>
      </c>
      <c r="H24" s="9">
        <v>94</v>
      </c>
      <c r="I24" s="4">
        <v>90.52</v>
      </c>
      <c r="J24" s="4">
        <v>2781.4140000000002</v>
      </c>
      <c r="K24" s="36" t="s">
        <v>42</v>
      </c>
      <c r="L24" s="9" t="s">
        <v>35</v>
      </c>
      <c r="M24" s="20">
        <v>36.74</v>
      </c>
      <c r="N24" s="4">
        <v>20.77824829222541</v>
      </c>
      <c r="O24" s="4">
        <v>20.899635213001755</v>
      </c>
      <c r="P24" s="4">
        <v>20.966450492161172</v>
      </c>
      <c r="Q24" s="4">
        <v>20.402518541769552</v>
      </c>
      <c r="R24" s="4">
        <v>20.724601170177827</v>
      </c>
      <c r="S24" s="4"/>
      <c r="T24" s="60"/>
      <c r="U24" s="4">
        <f t="shared" si="6"/>
        <v>20.754290741867145</v>
      </c>
      <c r="V24" s="4">
        <f t="shared" si="7"/>
        <v>0.26583298914242681</v>
      </c>
      <c r="W24" s="19">
        <v>0.3</v>
      </c>
      <c r="X24" s="19">
        <f t="shared" si="4"/>
        <v>0.3</v>
      </c>
      <c r="Y24" s="4">
        <v>24.989225368328309</v>
      </c>
      <c r="Z24" s="20">
        <v>28.302050180500672</v>
      </c>
      <c r="AA24" s="21">
        <v>4.0611800000000002</v>
      </c>
      <c r="AB24" s="9">
        <v>-0.86</v>
      </c>
      <c r="AC24" s="4">
        <f t="shared" si="8"/>
        <v>0.91492879996227572</v>
      </c>
      <c r="AD24" s="4">
        <v>0.26600000000000001</v>
      </c>
      <c r="AE24" s="21">
        <f t="shared" si="3"/>
        <v>0.6489287999622757</v>
      </c>
      <c r="AF24" s="4">
        <f t="shared" si="5"/>
        <v>34.984416300822183</v>
      </c>
      <c r="AG24" s="4">
        <v>8.1454318685016869</v>
      </c>
      <c r="AH24" s="4">
        <v>3.4470984194659771E-2</v>
      </c>
      <c r="AI24" s="4">
        <v>8.0931808349043113</v>
      </c>
      <c r="AJ24" s="4">
        <v>3.5318297053998471E-2</v>
      </c>
      <c r="AK24" s="64">
        <f t="shared" si="9"/>
        <v>39.331858599999997</v>
      </c>
      <c r="AL24" s="4">
        <v>8.176391361975492</v>
      </c>
      <c r="AM24" s="4">
        <v>3.3341037258577622E-2</v>
      </c>
      <c r="AN24" s="4">
        <v>8.1248722456085183</v>
      </c>
      <c r="AO24" s="4">
        <v>3.4102700132834229E-2</v>
      </c>
      <c r="AP24" s="46">
        <v>268.3</v>
      </c>
      <c r="AQ24" s="46">
        <v>266.7</v>
      </c>
      <c r="AR24" s="67">
        <v>315.8</v>
      </c>
      <c r="AS24" s="46">
        <v>373.8</v>
      </c>
      <c r="AT24" s="46">
        <v>275</v>
      </c>
      <c r="AU24" s="46">
        <v>325.5</v>
      </c>
      <c r="AV24" s="46">
        <v>59.153524400495357</v>
      </c>
      <c r="AW24" s="46">
        <v>69.088245020408493</v>
      </c>
      <c r="AX24" s="2"/>
      <c r="AY24" s="4"/>
      <c r="AZ24" s="86"/>
      <c r="BA24" s="82"/>
      <c r="BD24" s="67"/>
      <c r="BE24" s="46"/>
      <c r="BF24" s="46"/>
      <c r="BG24" s="46"/>
      <c r="BH24" s="46"/>
      <c r="BI24" s="73"/>
      <c r="BJ24" s="73"/>
      <c r="BL24" s="73"/>
      <c r="BN24" s="2"/>
      <c r="BO24" s="4"/>
      <c r="BP24" s="4"/>
      <c r="BQ24" s="4"/>
      <c r="CE24" s="24"/>
      <c r="CF24" s="24"/>
      <c r="CG24" s="24"/>
      <c r="CH24" s="24"/>
      <c r="CI24" s="24"/>
      <c r="CJ24" s="24"/>
      <c r="CK24" s="24"/>
      <c r="CL24" s="26"/>
      <c r="CM24" s="26"/>
    </row>
    <row r="25" spans="1:91">
      <c r="A25" s="9">
        <v>165</v>
      </c>
      <c r="B25" s="9">
        <v>999</v>
      </c>
      <c r="C25" s="9" t="s">
        <v>23</v>
      </c>
      <c r="D25" s="9">
        <v>10</v>
      </c>
      <c r="E25" s="9" t="s">
        <v>20</v>
      </c>
      <c r="F25" s="9">
        <v>6</v>
      </c>
      <c r="G25" s="9">
        <v>20</v>
      </c>
      <c r="H25" s="9">
        <v>22</v>
      </c>
      <c r="I25" s="4">
        <v>91.3</v>
      </c>
      <c r="J25" s="4">
        <v>2795.4850000000001</v>
      </c>
      <c r="K25" s="36" t="s">
        <v>42</v>
      </c>
      <c r="L25" s="9" t="s">
        <v>34</v>
      </c>
      <c r="M25" s="20">
        <v>36.799999999999997</v>
      </c>
      <c r="N25" s="4">
        <v>21.043185616431039</v>
      </c>
      <c r="O25" s="4">
        <v>20.845263467507813</v>
      </c>
      <c r="P25" s="4">
        <v>20.564359440466085</v>
      </c>
      <c r="Q25" s="4">
        <v>20.999683222632903</v>
      </c>
      <c r="R25" s="4"/>
      <c r="S25" s="4"/>
      <c r="T25" s="60">
        <v>6.16</v>
      </c>
      <c r="U25" s="4">
        <f t="shared" si="6"/>
        <v>20.86312293675946</v>
      </c>
      <c r="V25" s="4">
        <f t="shared" si="7"/>
        <v>0.28157288437616435</v>
      </c>
      <c r="W25" s="19">
        <v>0.33</v>
      </c>
      <c r="X25" s="19">
        <f t="shared" si="4"/>
        <v>0.33</v>
      </c>
      <c r="Y25" s="4">
        <v>25.22966064725588</v>
      </c>
      <c r="Z25" s="20">
        <v>28.542485459428232</v>
      </c>
      <c r="AA25" s="21">
        <v>4.0611800000000002</v>
      </c>
      <c r="AB25" s="9">
        <v>-0.8</v>
      </c>
      <c r="AC25" s="4">
        <f t="shared" si="8"/>
        <v>1.0256529198367659</v>
      </c>
      <c r="AD25" s="4">
        <v>0.26200000000000001</v>
      </c>
      <c r="AE25" s="21">
        <f t="shared" si="3"/>
        <v>0.76365291983676586</v>
      </c>
      <c r="AF25" s="4">
        <f t="shared" si="5"/>
        <v>35.344053040240645</v>
      </c>
      <c r="AG25" s="4">
        <v>8.1520492815640946</v>
      </c>
      <c r="AH25" s="4">
        <v>3.7471620025838703E-2</v>
      </c>
      <c r="AI25" s="4">
        <v>8.100056961881215</v>
      </c>
      <c r="AJ25" s="4">
        <v>3.836919146282014E-2</v>
      </c>
      <c r="AK25" s="64">
        <f t="shared" si="9"/>
        <v>39.330451500000002</v>
      </c>
      <c r="AL25" s="4">
        <v>8.1828123756624827</v>
      </c>
      <c r="AM25" s="4">
        <v>3.627680906817865E-2</v>
      </c>
      <c r="AN25" s="4">
        <v>8.1315286367559523</v>
      </c>
      <c r="AO25" s="4">
        <v>3.7084771970481434E-2</v>
      </c>
      <c r="AP25" s="46">
        <v>271.60000000000002</v>
      </c>
      <c r="AQ25" s="46">
        <v>270</v>
      </c>
      <c r="AR25" s="67">
        <v>314.39999999999998</v>
      </c>
      <c r="AS25" s="46">
        <v>355.9</v>
      </c>
      <c r="AT25" s="46">
        <v>273.8</v>
      </c>
      <c r="AU25" s="46">
        <v>310</v>
      </c>
      <c r="AV25" s="46">
        <v>58.950143138078978</v>
      </c>
      <c r="AW25" s="46">
        <v>68.832364480671444</v>
      </c>
      <c r="AX25" s="2"/>
      <c r="AY25" s="4"/>
      <c r="AZ25" s="86"/>
      <c r="BA25" s="82"/>
      <c r="BC25" s="10"/>
      <c r="BD25" s="67"/>
      <c r="BE25" s="46"/>
      <c r="BF25" s="46"/>
      <c r="BG25" s="46"/>
      <c r="BH25" s="46"/>
      <c r="BI25" s="73"/>
      <c r="BJ25" s="73"/>
      <c r="BL25" s="73"/>
      <c r="BN25" s="2"/>
    </row>
    <row r="26" spans="1:91">
      <c r="A26" s="9">
        <v>165</v>
      </c>
      <c r="B26" s="9">
        <v>999</v>
      </c>
      <c r="C26" s="9" t="s">
        <v>23</v>
      </c>
      <c r="D26" s="9">
        <v>11</v>
      </c>
      <c r="E26" s="9" t="s">
        <v>20</v>
      </c>
      <c r="F26" s="9">
        <v>1</v>
      </c>
      <c r="G26" s="9">
        <v>117</v>
      </c>
      <c r="H26" s="9">
        <v>119</v>
      </c>
      <c r="I26" s="4">
        <v>94.27</v>
      </c>
      <c r="J26" s="4">
        <v>2918.768</v>
      </c>
      <c r="K26" s="36" t="s">
        <v>43</v>
      </c>
      <c r="L26" s="9" t="s">
        <v>35</v>
      </c>
      <c r="M26" s="20">
        <v>35.72</v>
      </c>
      <c r="N26" s="4">
        <v>21.207974982944133</v>
      </c>
      <c r="O26" s="4">
        <v>20.752586627417415</v>
      </c>
      <c r="P26" s="4">
        <v>21.447400564434062</v>
      </c>
      <c r="Q26" s="4">
        <v>21.377911674627768</v>
      </c>
      <c r="R26" s="4"/>
      <c r="S26" s="4"/>
      <c r="T26" s="60"/>
      <c r="U26" s="4">
        <f t="shared" si="6"/>
        <v>21.196468462355845</v>
      </c>
      <c r="V26" s="4">
        <f t="shared" si="7"/>
        <v>0.36067161543307102</v>
      </c>
      <c r="W26" s="19">
        <v>0.33</v>
      </c>
      <c r="X26" s="19">
        <f t="shared" si="4"/>
        <v>0.36067161543307102</v>
      </c>
      <c r="Y26" s="4">
        <v>23.264859930487177</v>
      </c>
      <c r="Z26" s="20">
        <v>26.806578630339402</v>
      </c>
      <c r="AA26" s="21">
        <v>3.8992</v>
      </c>
      <c r="AB26" s="9">
        <v>-0.48</v>
      </c>
      <c r="AC26" s="4">
        <f t="shared" si="8"/>
        <v>0.92790851416900111</v>
      </c>
      <c r="AD26" s="4">
        <v>0.221</v>
      </c>
      <c r="AE26" s="21">
        <f t="shared" si="3"/>
        <v>0.70690851416900113</v>
      </c>
      <c r="AF26" s="4">
        <f t="shared" si="5"/>
        <v>35.166170890811919</v>
      </c>
      <c r="AG26" s="4">
        <v>8.2204979034765628</v>
      </c>
      <c r="AH26" s="4">
        <v>3.8900918310360133E-2</v>
      </c>
      <c r="AI26" s="4">
        <v>8.1657710405119222</v>
      </c>
      <c r="AJ26" s="4">
        <v>3.9795029121457937E-2</v>
      </c>
      <c r="AK26" s="64">
        <f t="shared" si="9"/>
        <v>39.318123200000002</v>
      </c>
      <c r="AL26" s="4">
        <v>8.2510649424165461</v>
      </c>
      <c r="AM26" s="4">
        <v>3.7778735763777327E-2</v>
      </c>
      <c r="AN26" s="4">
        <v>8.1970137893331572</v>
      </c>
      <c r="AO26" s="4">
        <v>3.8586536829747331E-2</v>
      </c>
      <c r="AP26" s="46">
        <v>269</v>
      </c>
      <c r="AQ26" s="46">
        <v>267.5</v>
      </c>
      <c r="AR26" s="67">
        <v>241.1</v>
      </c>
      <c r="AS26" s="46">
        <v>270.60000000000002</v>
      </c>
      <c r="AT26" s="46">
        <v>210</v>
      </c>
      <c r="AU26" s="46">
        <v>235.7</v>
      </c>
      <c r="AV26" s="46">
        <v>48.647381658728563</v>
      </c>
      <c r="AW26" s="46">
        <v>55.759917503525777</v>
      </c>
      <c r="AX26" s="2"/>
      <c r="AY26" s="4"/>
      <c r="AZ26" s="86"/>
      <c r="BA26" s="82"/>
      <c r="BD26" s="67"/>
      <c r="BE26" s="46"/>
      <c r="BF26" s="46"/>
      <c r="BG26" s="46"/>
      <c r="BH26" s="46"/>
      <c r="BI26" s="73"/>
      <c r="BJ26" s="73"/>
      <c r="BL26" s="73"/>
      <c r="BN26" s="4"/>
      <c r="BO26" s="23"/>
      <c r="BP26" s="4"/>
      <c r="BQ26" s="24"/>
      <c r="CE26" s="24"/>
      <c r="CF26" s="24"/>
      <c r="CG26" s="24"/>
      <c r="CH26" s="24"/>
      <c r="CI26" s="24"/>
      <c r="CJ26" s="24"/>
      <c r="CK26" s="24"/>
      <c r="CL26" s="26"/>
      <c r="CM26" s="26"/>
    </row>
    <row r="27" spans="1:91">
      <c r="A27" s="9">
        <v>165</v>
      </c>
      <c r="B27" s="9">
        <v>999</v>
      </c>
      <c r="C27" s="9" t="s">
        <v>23</v>
      </c>
      <c r="D27" s="9">
        <v>11</v>
      </c>
      <c r="E27" s="9" t="s">
        <v>20</v>
      </c>
      <c r="F27" s="9">
        <v>3</v>
      </c>
      <c r="G27" s="9">
        <v>77</v>
      </c>
      <c r="H27" s="9">
        <v>79</v>
      </c>
      <c r="I27" s="4">
        <v>96.87</v>
      </c>
      <c r="J27" s="4">
        <v>3000.5720000000001</v>
      </c>
      <c r="K27" s="36" t="s">
        <v>44</v>
      </c>
      <c r="L27" s="9" t="s">
        <v>35</v>
      </c>
      <c r="M27" s="20">
        <v>31.67</v>
      </c>
      <c r="N27" s="4">
        <v>20.206545380046848</v>
      </c>
      <c r="O27" s="4">
        <v>20.46</v>
      </c>
      <c r="P27" s="4">
        <v>20.32935656070056</v>
      </c>
      <c r="Q27" s="4">
        <v>20.225460550699069</v>
      </c>
      <c r="R27" s="4">
        <v>20.58</v>
      </c>
      <c r="S27" s="4"/>
      <c r="T27" s="60"/>
      <c r="U27" s="4">
        <f t="shared" si="6"/>
        <v>20.360272498289298</v>
      </c>
      <c r="V27" s="4">
        <f t="shared" si="7"/>
        <v>0.22934159365395274</v>
      </c>
      <c r="W27" s="19">
        <v>0.3</v>
      </c>
      <c r="X27" s="19">
        <f t="shared" si="4"/>
        <v>0.3</v>
      </c>
      <c r="Y27" s="4">
        <v>23.545155074328019</v>
      </c>
      <c r="Z27" s="20">
        <v>27.317137787941459</v>
      </c>
      <c r="AA27" s="21">
        <v>3.7484299999999999</v>
      </c>
      <c r="AB27" s="9">
        <v>-1.1000000000000001</v>
      </c>
      <c r="AC27" s="4">
        <f t="shared" si="8"/>
        <v>0.36795991830010522</v>
      </c>
      <c r="AD27" s="4">
        <v>0.19500000000000001</v>
      </c>
      <c r="AE27" s="21">
        <f t="shared" si="3"/>
        <v>0.17295991830010521</v>
      </c>
      <c r="AF27" s="4">
        <f t="shared" si="5"/>
        <v>33.492350841066163</v>
      </c>
      <c r="AG27" s="4">
        <v>8.1308301218657721</v>
      </c>
      <c r="AH27" s="4">
        <v>3.5972032781589114E-2</v>
      </c>
      <c r="AI27" s="4">
        <v>8.0701779588476619</v>
      </c>
      <c r="AJ27" s="4">
        <v>3.7079992327071487E-2</v>
      </c>
      <c r="AK27" s="64">
        <f t="shared" si="9"/>
        <v>39.309942800000002</v>
      </c>
      <c r="AL27" s="4">
        <v>8.165546866375232</v>
      </c>
      <c r="AM27" s="4">
        <v>3.4558936725113121E-2</v>
      </c>
      <c r="AN27" s="4">
        <v>8.1059180066708461</v>
      </c>
      <c r="AO27" s="4">
        <v>3.553894271402136E-2</v>
      </c>
      <c r="AP27" s="46">
        <v>251.7</v>
      </c>
      <c r="AQ27" s="46">
        <v>249.9</v>
      </c>
      <c r="AR27" s="67">
        <v>353.8</v>
      </c>
      <c r="AS27" s="46">
        <v>412.7</v>
      </c>
      <c r="AT27" s="46">
        <v>294.3</v>
      </c>
      <c r="AU27" s="46">
        <v>343.2</v>
      </c>
      <c r="AV27" s="46">
        <v>64.744684175613983</v>
      </c>
      <c r="AW27" s="46">
        <v>76.098473046441612</v>
      </c>
      <c r="AX27" s="2"/>
      <c r="AY27" s="4"/>
      <c r="AZ27" s="86"/>
      <c r="BA27" s="82"/>
      <c r="BD27" s="67"/>
      <c r="BE27" s="46"/>
      <c r="BF27" s="46"/>
      <c r="BG27" s="46"/>
      <c r="BH27" s="46"/>
      <c r="BI27" s="73"/>
      <c r="BJ27" s="73"/>
      <c r="BL27" s="73"/>
      <c r="BN27" s="4"/>
      <c r="BO27" s="23"/>
      <c r="BP27" s="4"/>
      <c r="BQ27" s="24"/>
      <c r="CE27" s="24"/>
      <c r="CF27" s="24"/>
      <c r="CG27" s="24"/>
      <c r="CH27" s="24"/>
      <c r="CI27" s="24"/>
      <c r="CJ27" s="24"/>
      <c r="CK27" s="24"/>
      <c r="CL27" s="26"/>
      <c r="CM27" s="26"/>
    </row>
    <row r="28" spans="1:91">
      <c r="A28" s="9">
        <v>165</v>
      </c>
      <c r="B28" s="9">
        <v>999</v>
      </c>
      <c r="C28" s="9" t="s">
        <v>23</v>
      </c>
      <c r="D28" s="9">
        <v>11</v>
      </c>
      <c r="E28" s="9" t="s">
        <v>20</v>
      </c>
      <c r="F28" s="9">
        <v>5</v>
      </c>
      <c r="G28" s="9">
        <v>57</v>
      </c>
      <c r="H28" s="9">
        <v>59</v>
      </c>
      <c r="I28" s="4">
        <v>99.67</v>
      </c>
      <c r="J28" s="4">
        <v>3073.9160000000002</v>
      </c>
      <c r="K28" s="36" t="s">
        <v>45</v>
      </c>
      <c r="L28" s="9" t="s">
        <v>35</v>
      </c>
      <c r="M28" s="20">
        <v>48.05</v>
      </c>
      <c r="N28" s="4">
        <v>20.458314547140866</v>
      </c>
      <c r="O28" s="4">
        <v>21.083539646289839</v>
      </c>
      <c r="P28" s="4">
        <v>21.225765737903359</v>
      </c>
      <c r="Q28" s="4">
        <v>21.165547030807865</v>
      </c>
      <c r="R28" s="4">
        <v>21.013101249898636</v>
      </c>
      <c r="S28" s="4"/>
      <c r="T28" s="60"/>
      <c r="U28" s="4">
        <f t="shared" si="6"/>
        <v>20.989253642408116</v>
      </c>
      <c r="V28" s="4">
        <f t="shared" si="7"/>
        <v>0.32874677546805786</v>
      </c>
      <c r="W28" s="19">
        <v>0.3</v>
      </c>
      <c r="X28" s="19">
        <f t="shared" si="4"/>
        <v>0.32874677546805786</v>
      </c>
      <c r="Y28" s="4">
        <v>24.160460290649727</v>
      </c>
      <c r="Z28" s="20">
        <v>28.055456158517121</v>
      </c>
      <c r="AA28" s="21">
        <v>3.6722999999999999</v>
      </c>
      <c r="AB28" s="9">
        <v>-1.05</v>
      </c>
      <c r="AC28" s="4">
        <f t="shared" si="8"/>
        <v>0.5492468582824479</v>
      </c>
      <c r="AD28" s="4">
        <v>0.124</v>
      </c>
      <c r="AE28" s="21">
        <f t="shared" si="3"/>
        <v>0.4252468582824479</v>
      </c>
      <c r="AF28" s="4">
        <f t="shared" si="5"/>
        <v>34.283218991481029</v>
      </c>
      <c r="AG28" s="4">
        <v>8.1889228843837927</v>
      </c>
      <c r="AH28" s="4">
        <v>3.649756127385384E-2</v>
      </c>
      <c r="AI28" s="4">
        <v>8.128314059978818</v>
      </c>
      <c r="AJ28" s="4">
        <v>3.7484103369057387E-2</v>
      </c>
      <c r="AK28" s="64">
        <f t="shared" si="9"/>
        <v>39.302608399999997</v>
      </c>
      <c r="AL28" s="4">
        <v>8.22198523739387</v>
      </c>
      <c r="AM28" s="4">
        <v>3.5297320996109605E-2</v>
      </c>
      <c r="AN28" s="4">
        <v>8.1622335642804948</v>
      </c>
      <c r="AO28" s="4">
        <v>3.6179470684729154E-2</v>
      </c>
      <c r="AP28" s="46">
        <v>258</v>
      </c>
      <c r="AQ28" s="46">
        <v>256.10000000000002</v>
      </c>
      <c r="AR28" s="67">
        <v>264.5</v>
      </c>
      <c r="AS28" s="46">
        <v>306.7</v>
      </c>
      <c r="AT28" s="46">
        <v>230.4</v>
      </c>
      <c r="AU28" s="46">
        <v>267.10000000000002</v>
      </c>
      <c r="AV28" s="46">
        <v>51.852365483649827</v>
      </c>
      <c r="AW28" s="46">
        <v>59.853237172269971</v>
      </c>
      <c r="AX28" s="2"/>
      <c r="AY28" s="4"/>
      <c r="AZ28" s="86"/>
      <c r="BA28" s="82"/>
      <c r="BD28" s="67"/>
      <c r="BE28" s="46"/>
      <c r="BF28" s="46"/>
      <c r="BG28" s="46"/>
      <c r="BH28" s="46"/>
      <c r="BI28" s="73"/>
      <c r="BJ28" s="73"/>
      <c r="BL28" s="73"/>
      <c r="BN28" s="4"/>
      <c r="BO28" s="23"/>
      <c r="BP28" s="4"/>
      <c r="BQ28" s="24"/>
      <c r="CE28" s="24"/>
      <c r="CF28" s="24"/>
      <c r="CG28" s="24"/>
      <c r="CH28" s="24"/>
      <c r="CI28" s="24"/>
      <c r="CJ28" s="24"/>
      <c r="CK28" s="24"/>
      <c r="CL28" s="26"/>
      <c r="CM28" s="26"/>
    </row>
    <row r="29" spans="1:91">
      <c r="A29" s="9">
        <v>165</v>
      </c>
      <c r="B29" s="9">
        <v>999</v>
      </c>
      <c r="C29" s="9" t="s">
        <v>23</v>
      </c>
      <c r="D29" s="9">
        <v>11</v>
      </c>
      <c r="E29" s="9" t="s">
        <v>20</v>
      </c>
      <c r="F29" s="9">
        <v>5</v>
      </c>
      <c r="G29" s="9">
        <v>80</v>
      </c>
      <c r="H29" s="9">
        <v>82</v>
      </c>
      <c r="I29" s="4">
        <v>99.9</v>
      </c>
      <c r="J29" s="4">
        <v>3081.375</v>
      </c>
      <c r="K29" s="36" t="s">
        <v>45</v>
      </c>
      <c r="L29" s="9" t="s">
        <v>34</v>
      </c>
      <c r="M29" s="20">
        <v>29.1</v>
      </c>
      <c r="N29" s="4">
        <v>20.463886651573393</v>
      </c>
      <c r="O29" s="4">
        <v>20.252421540307264</v>
      </c>
      <c r="P29" s="4">
        <v>20.078811757360924</v>
      </c>
      <c r="Q29" s="4">
        <v>20.145926880704934</v>
      </c>
      <c r="R29" s="4"/>
      <c r="S29" s="4"/>
      <c r="T29" s="60">
        <v>16.22</v>
      </c>
      <c r="U29" s="4">
        <f t="shared" si="6"/>
        <v>20.235261707486629</v>
      </c>
      <c r="V29" s="4">
        <f t="shared" si="7"/>
        <v>0.24645562351841968</v>
      </c>
      <c r="W29" s="19">
        <v>0.33</v>
      </c>
      <c r="X29" s="19">
        <f t="shared" si="4"/>
        <v>0.33</v>
      </c>
      <c r="Y29" s="4">
        <v>23.93369505030298</v>
      </c>
      <c r="Z29" s="20">
        <v>27.95181297986527</v>
      </c>
      <c r="AA29" s="21">
        <v>3.5989</v>
      </c>
      <c r="AB29" s="9">
        <v>-0.5</v>
      </c>
      <c r="AC29" s="4">
        <f t="shared" si="8"/>
        <v>1.050947752767474</v>
      </c>
      <c r="AD29" s="4">
        <v>0.1</v>
      </c>
      <c r="AE29" s="21">
        <f t="shared" si="3"/>
        <v>0.95094775276747401</v>
      </c>
      <c r="AF29" s="4">
        <f t="shared" si="5"/>
        <v>35.931184177954464</v>
      </c>
      <c r="AG29" s="4">
        <v>8.0956325587700526</v>
      </c>
      <c r="AH29" s="4">
        <v>4.0437609696115651E-2</v>
      </c>
      <c r="AI29" s="4">
        <v>8.0301641430093227</v>
      </c>
      <c r="AJ29" s="4">
        <v>4.1825201867534467E-2</v>
      </c>
      <c r="AK29" s="64">
        <f t="shared" si="9"/>
        <v>39.301862499999999</v>
      </c>
      <c r="AL29" s="4">
        <v>8.1319948685505938</v>
      </c>
      <c r="AM29" s="4">
        <v>3.8729167003552334E-2</v>
      </c>
      <c r="AN29" s="4">
        <v>8.0677170045919535</v>
      </c>
      <c r="AO29" s="4">
        <v>3.9947472662801964E-2</v>
      </c>
      <c r="AP29" s="46">
        <v>274.10000000000002</v>
      </c>
      <c r="AQ29" s="46">
        <v>272.3</v>
      </c>
      <c r="AR29" s="67">
        <v>410.6</v>
      </c>
      <c r="AS29" s="46">
        <v>496.8</v>
      </c>
      <c r="AT29" s="46">
        <v>357.6</v>
      </c>
      <c r="AU29" s="46">
        <v>413.2</v>
      </c>
      <c r="AV29" s="46">
        <v>73.307073335388324</v>
      </c>
      <c r="AW29" s="46">
        <v>86.762286737960068</v>
      </c>
      <c r="AX29" s="2"/>
      <c r="AY29" s="4"/>
      <c r="AZ29" s="86"/>
      <c r="BA29" s="82"/>
      <c r="BC29" s="10"/>
      <c r="BD29" s="67"/>
      <c r="BE29" s="46"/>
      <c r="BF29" s="46"/>
      <c r="BG29" s="46"/>
      <c r="BH29" s="46"/>
      <c r="BI29" s="73"/>
      <c r="BJ29" s="73"/>
      <c r="BL29" s="73"/>
      <c r="BN29" s="2"/>
    </row>
    <row r="30" spans="1:91">
      <c r="A30" s="9">
        <v>165</v>
      </c>
      <c r="B30" s="9">
        <v>999</v>
      </c>
      <c r="C30" s="9" t="s">
        <v>23</v>
      </c>
      <c r="D30" s="9">
        <v>11</v>
      </c>
      <c r="E30" s="9" t="s">
        <v>20</v>
      </c>
      <c r="F30" s="9">
        <v>6</v>
      </c>
      <c r="G30" s="9">
        <v>5</v>
      </c>
      <c r="H30" s="9">
        <v>6</v>
      </c>
      <c r="I30" s="4">
        <v>100.65</v>
      </c>
      <c r="J30" s="4">
        <v>3104.91</v>
      </c>
      <c r="K30" s="16" t="s">
        <v>46</v>
      </c>
      <c r="L30" s="9" t="s">
        <v>34</v>
      </c>
      <c r="M30" s="20">
        <v>40.200000000000003</v>
      </c>
      <c r="N30" s="4">
        <v>20.899810122109397</v>
      </c>
      <c r="O30" s="4">
        <v>21.084664061982615</v>
      </c>
      <c r="P30" s="4">
        <v>21.188060331676304</v>
      </c>
      <c r="Q30" s="4">
        <v>21.162673524037558</v>
      </c>
      <c r="R30" s="4">
        <v>21.085163802290197</v>
      </c>
      <c r="S30" s="4">
        <v>20.822500296485469</v>
      </c>
      <c r="T30" s="60"/>
      <c r="U30" s="4">
        <f t="shared" si="6"/>
        <v>21.040478689763592</v>
      </c>
      <c r="V30" s="4">
        <f t="shared" si="7"/>
        <v>0.21632175135340659</v>
      </c>
      <c r="W30" s="19">
        <v>0.27</v>
      </c>
      <c r="X30" s="19">
        <f t="shared" si="4"/>
        <v>0.27</v>
      </c>
      <c r="Y30" s="4">
        <v>24.345958941451617</v>
      </c>
      <c r="Z30" s="20">
        <v>28.364076871013904</v>
      </c>
      <c r="AA30" s="21">
        <v>3.5989</v>
      </c>
      <c r="AB30" s="9">
        <v>-1.38</v>
      </c>
      <c r="AC30" s="4">
        <f t="shared" si="8"/>
        <v>0.25868283091720556</v>
      </c>
      <c r="AD30" s="4">
        <v>6.0999999999999999E-2</v>
      </c>
      <c r="AE30" s="21">
        <f t="shared" si="3"/>
        <v>0.19768283091720557</v>
      </c>
      <c r="AF30" s="4">
        <f t="shared" si="5"/>
        <v>33.569852134536696</v>
      </c>
      <c r="AG30" s="4">
        <v>8.1958522068928108</v>
      </c>
      <c r="AH30" s="4">
        <v>2.9825186480170629E-2</v>
      </c>
      <c r="AI30" s="4">
        <v>8.133597764260438</v>
      </c>
      <c r="AJ30" s="4">
        <v>3.06477716608482E-2</v>
      </c>
      <c r="AK30" s="64">
        <f t="shared" si="9"/>
        <v>39.299509</v>
      </c>
      <c r="AL30" s="4">
        <v>8.2290957562856519</v>
      </c>
      <c r="AM30" s="4">
        <v>2.8850483184568176E-2</v>
      </c>
      <c r="AN30" s="4">
        <v>8.1677213548182372</v>
      </c>
      <c r="AO30" s="4">
        <v>2.9585909920550435E-2</v>
      </c>
      <c r="AP30" s="46">
        <v>250.8</v>
      </c>
      <c r="AQ30" s="46">
        <v>248.7</v>
      </c>
      <c r="AR30" s="67">
        <v>248.9</v>
      </c>
      <c r="AS30" s="46">
        <v>300.89999999999998</v>
      </c>
      <c r="AT30" s="46">
        <v>216.7</v>
      </c>
      <c r="AU30" s="46">
        <v>250.3</v>
      </c>
      <c r="AV30" s="46">
        <v>49.705348728783704</v>
      </c>
      <c r="AW30" s="46">
        <v>57.114344958162654</v>
      </c>
      <c r="AX30" s="2"/>
      <c r="AY30" s="4"/>
      <c r="AZ30" s="86"/>
      <c r="BA30" s="82"/>
      <c r="BC30" s="10"/>
      <c r="BD30" s="67"/>
      <c r="BE30" s="46"/>
      <c r="BF30" s="46"/>
      <c r="BG30" s="46"/>
      <c r="BH30" s="46"/>
      <c r="BI30" s="73"/>
      <c r="BJ30" s="73"/>
      <c r="BL30" s="73"/>
      <c r="BN30" s="2"/>
    </row>
    <row r="31" spans="1:91">
      <c r="A31" s="9">
        <v>165</v>
      </c>
      <c r="B31" s="9">
        <v>999</v>
      </c>
      <c r="C31" s="9" t="s">
        <v>23</v>
      </c>
      <c r="D31" s="9">
        <v>11</v>
      </c>
      <c r="E31" s="9" t="s">
        <v>20</v>
      </c>
      <c r="F31" s="9">
        <v>7</v>
      </c>
      <c r="G31" s="9">
        <v>17</v>
      </c>
      <c r="H31" s="9">
        <v>19</v>
      </c>
      <c r="I31" s="4">
        <v>102.27</v>
      </c>
      <c r="J31" s="4">
        <v>3155.922</v>
      </c>
      <c r="K31" s="36" t="s">
        <v>47</v>
      </c>
      <c r="L31" s="9" t="s">
        <v>35</v>
      </c>
      <c r="M31" s="20">
        <v>44.47</v>
      </c>
      <c r="N31" s="4">
        <v>21.469139267825675</v>
      </c>
      <c r="O31" s="4">
        <v>20.614758250512732</v>
      </c>
      <c r="P31" s="4">
        <v>21.532706234983714</v>
      </c>
      <c r="Q31" s="4">
        <v>21.299527407341976</v>
      </c>
      <c r="R31" s="4">
        <v>21.934047676216871</v>
      </c>
      <c r="S31" s="4"/>
      <c r="T31" s="60"/>
      <c r="U31" s="4">
        <f t="shared" si="6"/>
        <v>21.370035767376191</v>
      </c>
      <c r="V31" s="4">
        <f t="shared" si="7"/>
        <v>0.46729180914311863</v>
      </c>
      <c r="W31" s="19">
        <v>0.3</v>
      </c>
      <c r="X31" s="19">
        <f t="shared" si="4"/>
        <v>0.46729180914311863</v>
      </c>
      <c r="Y31" s="4">
        <v>25.36475180814265</v>
      </c>
      <c r="Z31" s="20">
        <v>29.506043822043637</v>
      </c>
      <c r="AA31" s="21">
        <v>3.5280800000000001</v>
      </c>
      <c r="AB31" s="9">
        <v>-1.2</v>
      </c>
      <c r="AC31" s="4">
        <f t="shared" si="8"/>
        <v>0.65410528901113452</v>
      </c>
      <c r="AD31" s="4">
        <v>4.3999999999999997E-2</v>
      </c>
      <c r="AE31" s="21">
        <f t="shared" si="3"/>
        <v>0.61010528901113448</v>
      </c>
      <c r="AF31" s="4">
        <f t="shared" si="5"/>
        <v>34.862712504737097</v>
      </c>
      <c r="AG31" s="4">
        <v>8.2085163330599116</v>
      </c>
      <c r="AH31" s="4">
        <v>5.0165632715351904E-2</v>
      </c>
      <c r="AI31" s="4">
        <v>8.1451713224671174</v>
      </c>
      <c r="AJ31" s="4">
        <v>5.1497547428792423E-2</v>
      </c>
      <c r="AK31" s="64">
        <f t="shared" si="9"/>
        <v>39.294407800000002</v>
      </c>
      <c r="AL31" s="4">
        <v>8.2413741595980063</v>
      </c>
      <c r="AM31" s="4">
        <v>4.8650193037183875E-2</v>
      </c>
      <c r="AN31" s="4">
        <v>8.1788641070842623</v>
      </c>
      <c r="AO31" s="4">
        <v>4.9844810903827863E-2</v>
      </c>
      <c r="AP31" s="46">
        <v>262</v>
      </c>
      <c r="AQ31" s="46">
        <v>259.89999999999998</v>
      </c>
      <c r="AR31" s="67">
        <v>232.7</v>
      </c>
      <c r="AS31" s="46">
        <v>268</v>
      </c>
      <c r="AT31" s="46">
        <v>202.7</v>
      </c>
      <c r="AU31" s="46">
        <v>233.4</v>
      </c>
      <c r="AV31" s="46">
        <v>47.520673608967286</v>
      </c>
      <c r="AW31" s="46">
        <v>54.313641012180355</v>
      </c>
      <c r="AX31" s="2"/>
      <c r="AY31" s="4"/>
      <c r="AZ31" s="86"/>
      <c r="BA31" s="82"/>
      <c r="BD31" s="67"/>
      <c r="BE31" s="46"/>
      <c r="BF31" s="46"/>
      <c r="BG31" s="46"/>
      <c r="BH31" s="46"/>
      <c r="BI31" s="73"/>
      <c r="BJ31" s="73"/>
      <c r="BL31" s="73"/>
      <c r="BN31" s="4"/>
      <c r="BO31" s="23"/>
      <c r="BP31" s="4"/>
      <c r="BQ31" s="24"/>
      <c r="CE31" s="24"/>
      <c r="CF31" s="24"/>
      <c r="CG31" s="24"/>
      <c r="CH31" s="24"/>
      <c r="CI31" s="24"/>
      <c r="CJ31" s="24"/>
      <c r="CK31" s="24"/>
      <c r="CL31" s="26"/>
      <c r="CM31" s="26"/>
    </row>
    <row r="32" spans="1:91">
      <c r="A32" s="9">
        <v>165</v>
      </c>
      <c r="B32" s="9">
        <v>999</v>
      </c>
      <c r="C32" s="9" t="s">
        <v>23</v>
      </c>
      <c r="D32" s="9">
        <v>12</v>
      </c>
      <c r="E32" s="9" t="s">
        <v>20</v>
      </c>
      <c r="F32" s="9">
        <v>1</v>
      </c>
      <c r="G32" s="9">
        <v>50</v>
      </c>
      <c r="H32" s="9">
        <v>52</v>
      </c>
      <c r="I32" s="4">
        <v>103.1</v>
      </c>
      <c r="J32" s="4">
        <v>3218.57</v>
      </c>
      <c r="K32" s="37" t="s">
        <v>48</v>
      </c>
      <c r="L32" s="9" t="s">
        <v>35</v>
      </c>
      <c r="M32" s="20">
        <v>45.77</v>
      </c>
      <c r="N32" s="4">
        <v>21.319517019655621</v>
      </c>
      <c r="O32" s="4">
        <v>21.152528795788108</v>
      </c>
      <c r="P32" s="4">
        <v>21.366292712470258</v>
      </c>
      <c r="Q32" s="4"/>
      <c r="R32" s="4"/>
      <c r="S32" s="4"/>
      <c r="T32" s="60"/>
      <c r="U32" s="4">
        <f t="shared" si="6"/>
        <v>21.27944617597133</v>
      </c>
      <c r="V32" s="4">
        <f t="shared" si="7"/>
        <v>0.22189489224706241</v>
      </c>
      <c r="W32" s="19">
        <v>0.39</v>
      </c>
      <c r="X32" s="19">
        <f t="shared" si="4"/>
        <v>0.39</v>
      </c>
      <c r="Y32" s="4">
        <v>25.26358773044355</v>
      </c>
      <c r="Z32" s="20">
        <v>29.528038923192984</v>
      </c>
      <c r="AA32" s="21">
        <v>3.4597099999999998</v>
      </c>
      <c r="AB32" s="9">
        <v>-1.4</v>
      </c>
      <c r="AC32" s="4">
        <f t="shared" si="8"/>
        <v>0.43280171628364172</v>
      </c>
      <c r="AD32" s="4">
        <v>5.5E-2</v>
      </c>
      <c r="AE32" s="21">
        <f t="shared" si="3"/>
        <v>0.37780171628364173</v>
      </c>
      <c r="AF32" s="4">
        <f t="shared" si="5"/>
        <v>34.134488138820196</v>
      </c>
      <c r="AG32" s="4">
        <v>8.2044956930277948</v>
      </c>
      <c r="AH32" s="4">
        <v>4.2224740881952272E-2</v>
      </c>
      <c r="AI32" s="4">
        <v>8.1391139408127149</v>
      </c>
      <c r="AJ32" s="4">
        <v>4.3404267562188181E-2</v>
      </c>
      <c r="AK32" s="64">
        <f t="shared" si="9"/>
        <v>39.288142999999998</v>
      </c>
      <c r="AL32" s="4">
        <v>8.2382783971343763</v>
      </c>
      <c r="AM32" s="4">
        <v>4.0888754436261721E-2</v>
      </c>
      <c r="AN32" s="4">
        <v>8.1738001867498262</v>
      </c>
      <c r="AO32" s="4">
        <v>4.19428643075479E-2</v>
      </c>
      <c r="AP32" s="46">
        <v>254.2</v>
      </c>
      <c r="AQ32" s="46">
        <v>252</v>
      </c>
      <c r="AR32" s="67">
        <v>241.9</v>
      </c>
      <c r="AS32" s="46">
        <v>277.60000000000002</v>
      </c>
      <c r="AT32" s="46">
        <v>201.2</v>
      </c>
      <c r="AU32" s="46">
        <v>241.8</v>
      </c>
      <c r="AV32" s="46">
        <v>48.755384136011074</v>
      </c>
      <c r="AW32" s="46">
        <v>55.89833986801397</v>
      </c>
      <c r="AX32" s="2"/>
      <c r="AY32" s="4"/>
      <c r="AZ32" s="86"/>
      <c r="BA32" s="82"/>
      <c r="BD32" s="67"/>
      <c r="BE32" s="46"/>
      <c r="BF32" s="46"/>
      <c r="BG32" s="46"/>
      <c r="BH32" s="46"/>
      <c r="BI32" s="73"/>
      <c r="BJ32" s="73"/>
      <c r="BL32" s="73"/>
      <c r="BN32" s="4"/>
      <c r="BO32" s="23"/>
      <c r="BP32" s="4"/>
      <c r="BQ32" s="24"/>
      <c r="CE32" s="24"/>
      <c r="CF32" s="24"/>
      <c r="CG32" s="24"/>
      <c r="CH32" s="24"/>
      <c r="CI32" s="24"/>
      <c r="CJ32" s="24"/>
      <c r="CK32" s="24"/>
      <c r="CL32" s="26"/>
      <c r="CM32" s="26"/>
    </row>
    <row r="33" spans="1:91">
      <c r="A33" s="9">
        <v>165</v>
      </c>
      <c r="B33" s="9">
        <v>999</v>
      </c>
      <c r="C33" s="9" t="s">
        <v>23</v>
      </c>
      <c r="D33" s="9">
        <v>12</v>
      </c>
      <c r="E33" s="9" t="s">
        <v>20</v>
      </c>
      <c r="F33" s="9">
        <v>1</v>
      </c>
      <c r="G33" s="9">
        <v>90</v>
      </c>
      <c r="H33" s="9">
        <v>92</v>
      </c>
      <c r="I33" s="4">
        <v>103.5</v>
      </c>
      <c r="J33" s="4">
        <v>3239.165</v>
      </c>
      <c r="K33" s="38" t="s">
        <v>49</v>
      </c>
      <c r="L33" s="9" t="s">
        <v>34</v>
      </c>
      <c r="M33" s="20">
        <v>39.700000000000003</v>
      </c>
      <c r="N33" s="4">
        <v>20.650314773416056</v>
      </c>
      <c r="O33" s="4">
        <v>20.539922139412468</v>
      </c>
      <c r="P33" s="4">
        <v>20.973771687671004</v>
      </c>
      <c r="Q33" s="4">
        <v>20.985690494013109</v>
      </c>
      <c r="R33" s="4">
        <v>20.367386798127775</v>
      </c>
      <c r="S33" s="4">
        <v>20.421758543621713</v>
      </c>
      <c r="U33" s="4">
        <f t="shared" si="6"/>
        <v>20.656474072710353</v>
      </c>
      <c r="V33" s="4">
        <f t="shared" si="7"/>
        <v>0.28386530856712677</v>
      </c>
      <c r="W33" s="19">
        <v>0.27</v>
      </c>
      <c r="X33" s="19">
        <f t="shared" si="4"/>
        <v>0.28386530856712677</v>
      </c>
      <c r="Y33" s="4">
        <v>25.498220213120465</v>
      </c>
      <c r="Z33" s="20">
        <v>29.885752237534383</v>
      </c>
      <c r="AA33" s="21">
        <v>3.3936700000000002</v>
      </c>
      <c r="AB33" s="9">
        <v>-1.45</v>
      </c>
      <c r="AC33" s="4">
        <f t="shared" si="8"/>
        <v>0.43218245096956664</v>
      </c>
      <c r="AD33" s="4">
        <v>0.106</v>
      </c>
      <c r="AE33" s="21">
        <f t="shared" si="3"/>
        <v>0.32618245096956666</v>
      </c>
      <c r="AF33" s="4">
        <f t="shared" si="5"/>
        <v>33.972672260092686</v>
      </c>
      <c r="AG33" s="4">
        <v>8.1318766330011361</v>
      </c>
      <c r="AH33" s="4">
        <v>3.3157050990237913E-2</v>
      </c>
      <c r="AI33" s="4">
        <v>8.0624560279246129</v>
      </c>
      <c r="AJ33" s="4">
        <v>3.428520530415291E-2</v>
      </c>
      <c r="AK33" s="64">
        <f t="shared" si="9"/>
        <v>39.286083499999997</v>
      </c>
      <c r="AL33" s="4">
        <v>8.1684003024658303</v>
      </c>
      <c r="AM33" s="4">
        <v>3.1853197230353736E-2</v>
      </c>
      <c r="AN33" s="4">
        <v>8.1001669003412413</v>
      </c>
      <c r="AO33" s="4">
        <v>3.2846552884290503E-2</v>
      </c>
      <c r="AP33" s="46">
        <v>252.4</v>
      </c>
      <c r="AQ33" s="46">
        <v>250</v>
      </c>
      <c r="AR33" s="67">
        <v>330.4</v>
      </c>
      <c r="AS33" s="46">
        <v>394.9</v>
      </c>
      <c r="AT33" s="46">
        <v>274.8</v>
      </c>
      <c r="AU33" s="46">
        <v>328.5</v>
      </c>
      <c r="AV33" s="46">
        <v>61.286166922071402</v>
      </c>
      <c r="AW33" s="46">
        <v>71.767446659331554</v>
      </c>
      <c r="AX33" s="2"/>
      <c r="AY33" s="4"/>
      <c r="AZ33" s="86"/>
      <c r="BA33" s="82"/>
      <c r="BC33" s="10"/>
      <c r="BD33" s="67"/>
      <c r="BE33" s="46"/>
      <c r="BF33" s="46"/>
      <c r="BG33" s="46"/>
      <c r="BH33" s="46"/>
      <c r="BI33" s="73"/>
      <c r="BJ33" s="73"/>
      <c r="BL33" s="73"/>
      <c r="BN33" s="2"/>
    </row>
    <row r="34" spans="1:91">
      <c r="A34" s="9">
        <v>165</v>
      </c>
      <c r="B34" s="9">
        <v>999</v>
      </c>
      <c r="C34" s="9" t="s">
        <v>23</v>
      </c>
      <c r="D34" s="9">
        <v>12</v>
      </c>
      <c r="E34" s="9" t="s">
        <v>20</v>
      </c>
      <c r="F34" s="9">
        <v>2</v>
      </c>
      <c r="G34" s="9">
        <v>20</v>
      </c>
      <c r="H34" s="9">
        <v>22</v>
      </c>
      <c r="I34" s="4">
        <v>104.3</v>
      </c>
      <c r="J34" s="4">
        <v>3259.145</v>
      </c>
      <c r="K34" s="38" t="s">
        <v>50</v>
      </c>
      <c r="L34" s="9" t="s">
        <v>35</v>
      </c>
      <c r="M34" s="20">
        <v>32.4</v>
      </c>
      <c r="N34" s="4">
        <v>21.192907812662476</v>
      </c>
      <c r="O34" s="4">
        <v>21.153778146557833</v>
      </c>
      <c r="P34" s="4">
        <v>21.349726321265194</v>
      </c>
      <c r="Q34" s="4"/>
      <c r="R34" s="4"/>
      <c r="S34" s="4"/>
      <c r="T34" s="60"/>
      <c r="U34" s="4">
        <f t="shared" si="6"/>
        <v>21.232137426828501</v>
      </c>
      <c r="V34" s="4">
        <f t="shared" si="7"/>
        <v>0.21618863295279281</v>
      </c>
      <c r="W34" s="19">
        <v>0.39</v>
      </c>
      <c r="X34" s="19">
        <f t="shared" si="4"/>
        <v>0.39</v>
      </c>
      <c r="Y34" s="4">
        <v>25.695464051547695</v>
      </c>
      <c r="Z34" s="20">
        <v>30.082996075961614</v>
      </c>
      <c r="AA34" s="21">
        <v>3.3936700000000002</v>
      </c>
      <c r="AB34" s="9">
        <v>-1.18</v>
      </c>
      <c r="AC34" s="4">
        <f t="shared" si="8"/>
        <v>0.74361518568240115</v>
      </c>
      <c r="AD34" s="4">
        <v>0.111</v>
      </c>
      <c r="AE34" s="21">
        <f t="shared" si="3"/>
        <v>0.63261518568240116</v>
      </c>
      <c r="AF34" s="4">
        <f t="shared" si="5"/>
        <v>34.933276444145456</v>
      </c>
      <c r="AG34" s="4">
        <v>8.1881328739501882</v>
      </c>
      <c r="AH34" s="4">
        <v>3.2721611813343543E-2</v>
      </c>
      <c r="AI34" s="4">
        <v>8.1205936982046332</v>
      </c>
      <c r="AJ34" s="4">
        <v>3.3678071454760428E-2</v>
      </c>
      <c r="AK34" s="64">
        <f t="shared" si="9"/>
        <v>39.284085499999996</v>
      </c>
      <c r="AL34" s="4">
        <v>8.2225906410156817</v>
      </c>
      <c r="AM34" s="4">
        <v>3.1652200554272092E-2</v>
      </c>
      <c r="AN34" s="4">
        <v>8.1560164453366539</v>
      </c>
      <c r="AO34" s="4">
        <v>3.2504723544711567E-2</v>
      </c>
      <c r="AP34" s="46">
        <v>261.2</v>
      </c>
      <c r="AQ34" s="46">
        <v>258.89999999999998</v>
      </c>
      <c r="AR34" s="67">
        <v>251.5</v>
      </c>
      <c r="AS34" s="46">
        <v>300.7</v>
      </c>
      <c r="AT34" s="46">
        <v>219</v>
      </c>
      <c r="AU34" s="46">
        <v>261.89999999999998</v>
      </c>
      <c r="AV34" s="46">
        <v>50.060388594676326</v>
      </c>
      <c r="AW34" s="46">
        <v>57.568133546259773</v>
      </c>
      <c r="AX34" s="2"/>
      <c r="AY34" s="4"/>
      <c r="AZ34" s="86"/>
      <c r="BA34" s="82"/>
      <c r="BC34" s="10"/>
      <c r="BD34" s="67"/>
      <c r="BE34" s="46"/>
      <c r="BF34" s="46"/>
      <c r="BG34" s="46"/>
      <c r="BH34" s="46"/>
      <c r="BI34" s="73"/>
      <c r="BJ34" s="73"/>
      <c r="BL34" s="73"/>
      <c r="BN34" s="2"/>
    </row>
    <row r="35" spans="1:91">
      <c r="A35" s="9">
        <v>165</v>
      </c>
      <c r="B35" s="9">
        <v>999</v>
      </c>
      <c r="C35" s="9" t="s">
        <v>23</v>
      </c>
      <c r="D35" s="9">
        <v>12</v>
      </c>
      <c r="E35" s="9" t="s">
        <v>20</v>
      </c>
      <c r="F35" s="9">
        <v>3</v>
      </c>
      <c r="G35" s="9">
        <v>90</v>
      </c>
      <c r="H35" s="9">
        <v>92</v>
      </c>
      <c r="I35" s="4">
        <v>106.5</v>
      </c>
      <c r="J35" s="4">
        <v>3321.5949999999998</v>
      </c>
      <c r="K35" s="37" t="s">
        <v>51</v>
      </c>
      <c r="L35" s="9" t="s">
        <v>35</v>
      </c>
      <c r="M35" s="20">
        <v>52.51</v>
      </c>
      <c r="N35" s="4">
        <v>21.041711382522976</v>
      </c>
      <c r="O35" s="4">
        <v>20.852584663017648</v>
      </c>
      <c r="P35" s="4">
        <v>20.886517029920615</v>
      </c>
      <c r="Q35" s="4">
        <v>20.907131317619452</v>
      </c>
      <c r="R35" s="4"/>
      <c r="S35" s="4"/>
      <c r="T35" s="60"/>
      <c r="U35" s="4">
        <f t="shared" si="6"/>
        <v>20.921986098270175</v>
      </c>
      <c r="V35" s="4">
        <f t="shared" si="7"/>
        <v>0.1981829308343612</v>
      </c>
      <c r="W35" s="19">
        <v>0.33</v>
      </c>
      <c r="X35" s="19">
        <f t="shared" si="4"/>
        <v>0.33</v>
      </c>
      <c r="Y35" s="4">
        <v>24.160460290649727</v>
      </c>
      <c r="Z35" s="20">
        <v>28.675320727133442</v>
      </c>
      <c r="AA35" s="21">
        <v>3.32761</v>
      </c>
      <c r="AB35" s="9">
        <v>-1.1499999999999999</v>
      </c>
      <c r="AC35" s="4">
        <f t="shared" si="8"/>
        <v>0.44924685828245003</v>
      </c>
      <c r="AD35" s="4">
        <v>0.09</v>
      </c>
      <c r="AE35" s="21">
        <f t="shared" si="3"/>
        <v>0.35924685828245007</v>
      </c>
      <c r="AF35" s="4">
        <f t="shared" si="5"/>
        <v>34.0763224397569</v>
      </c>
      <c r="AG35" s="4">
        <v>8.1826241420819894</v>
      </c>
      <c r="AH35" s="4">
        <v>3.6930005444719249E-2</v>
      </c>
      <c r="AI35" s="4">
        <v>8.1121736169993532</v>
      </c>
      <c r="AJ35" s="4">
        <v>3.8115031414062805E-2</v>
      </c>
      <c r="AK35" s="64">
        <f t="shared" si="9"/>
        <v>39.277840499999996</v>
      </c>
      <c r="AL35" s="4">
        <v>8.2185710969499706</v>
      </c>
      <c r="AM35" s="4">
        <v>3.5594839028885161E-2</v>
      </c>
      <c r="AN35" s="4">
        <v>8.1492228305405128</v>
      </c>
      <c r="AO35" s="4">
        <v>3.6643262399352672E-2</v>
      </c>
      <c r="AP35" s="46">
        <v>252.9</v>
      </c>
      <c r="AQ35" s="46">
        <v>250.7</v>
      </c>
      <c r="AR35" s="67">
        <v>273.60000000000002</v>
      </c>
      <c r="AS35" s="46">
        <v>325.60000000000002</v>
      </c>
      <c r="AT35" s="46">
        <v>227.5</v>
      </c>
      <c r="AU35" s="46">
        <v>270.8</v>
      </c>
      <c r="AV35" s="46">
        <v>53.122318624096224</v>
      </c>
      <c r="AW35" s="46">
        <v>61.467702088169844</v>
      </c>
      <c r="AX35" s="2"/>
      <c r="AY35" s="4"/>
      <c r="AZ35" s="86"/>
      <c r="BA35" s="82"/>
      <c r="BD35" s="67"/>
      <c r="BE35" s="46"/>
      <c r="BF35" s="46"/>
      <c r="BG35" s="46"/>
      <c r="BH35" s="46"/>
      <c r="BI35" s="73"/>
      <c r="BJ35" s="73"/>
      <c r="BL35" s="73"/>
      <c r="BN35" s="4"/>
      <c r="BO35" s="23"/>
      <c r="BP35" s="4"/>
      <c r="BQ35" s="24"/>
      <c r="CE35" s="24"/>
      <c r="CF35" s="24"/>
      <c r="CG35" s="24"/>
      <c r="CH35" s="24"/>
      <c r="CI35" s="24"/>
      <c r="CJ35" s="24"/>
      <c r="CK35" s="24"/>
      <c r="CL35" s="26"/>
      <c r="CM35" s="26"/>
    </row>
    <row r="36" spans="1:91">
      <c r="A36" s="9">
        <v>165</v>
      </c>
      <c r="B36" s="9">
        <v>999</v>
      </c>
      <c r="C36" s="9" t="s">
        <v>23</v>
      </c>
      <c r="D36" s="9">
        <v>12</v>
      </c>
      <c r="E36" s="9" t="s">
        <v>20</v>
      </c>
      <c r="F36" s="9">
        <v>5</v>
      </c>
      <c r="G36" s="9">
        <v>12</v>
      </c>
      <c r="H36" s="9">
        <v>14</v>
      </c>
      <c r="I36" s="4">
        <v>108.72</v>
      </c>
      <c r="J36" s="4">
        <v>3403.2429999999999</v>
      </c>
      <c r="K36" s="37" t="s">
        <v>52</v>
      </c>
      <c r="L36" s="9" t="s">
        <v>35</v>
      </c>
      <c r="M36" s="20">
        <v>41.07</v>
      </c>
      <c r="N36" s="4">
        <v>21.209149372667603</v>
      </c>
      <c r="O36" s="4">
        <v>21.210848489713996</v>
      </c>
      <c r="P36" s="4">
        <v>21.36</v>
      </c>
      <c r="Q36" s="4">
        <v>20.926771111717812</v>
      </c>
      <c r="R36" s="4">
        <v>20.797788138262163</v>
      </c>
      <c r="S36" s="4"/>
      <c r="T36" s="60"/>
      <c r="U36" s="4">
        <f t="shared" si="6"/>
        <v>21.100911422472315</v>
      </c>
      <c r="V36" s="4">
        <f t="shared" si="7"/>
        <v>0.27391132757939085</v>
      </c>
      <c r="W36" s="19">
        <v>0.3</v>
      </c>
      <c r="X36" s="19">
        <f t="shared" si="4"/>
        <v>0.3</v>
      </c>
      <c r="Y36" s="4">
        <v>24.919563001510586</v>
      </c>
      <c r="Z36" s="20">
        <v>29.688448809030412</v>
      </c>
      <c r="AA36" s="21">
        <v>3.2021500000000001</v>
      </c>
      <c r="AB36" s="9">
        <v>-1.24</v>
      </c>
      <c r="AC36" s="4">
        <f t="shared" si="8"/>
        <v>0.5202119604856037</v>
      </c>
      <c r="AD36" s="4">
        <v>6.4000000000000001E-2</v>
      </c>
      <c r="AE36" s="21">
        <f t="shared" si="3"/>
        <v>0.4562119604856037</v>
      </c>
      <c r="AF36" s="4">
        <f t="shared" si="5"/>
        <v>34.380288277384338</v>
      </c>
      <c r="AG36" s="4">
        <v>8.1889067639544759</v>
      </c>
      <c r="AH36" s="4">
        <v>3.3039809427281241E-2</v>
      </c>
      <c r="AI36" s="4">
        <v>8.1151198444634325</v>
      </c>
      <c r="AJ36" s="4">
        <v>3.4119885761116464E-2</v>
      </c>
      <c r="AK36" s="64">
        <f t="shared" si="9"/>
        <v>39.269675700000001</v>
      </c>
      <c r="AL36" s="4">
        <v>8.2251847458309548</v>
      </c>
      <c r="AM36" s="4">
        <v>3.187755297255368E-2</v>
      </c>
      <c r="AN36" s="4">
        <v>8.1525313681869349</v>
      </c>
      <c r="AO36" s="4">
        <v>3.2833365326196073E-2</v>
      </c>
      <c r="AP36" s="46">
        <v>254.4</v>
      </c>
      <c r="AQ36" s="46">
        <v>252</v>
      </c>
      <c r="AR36" s="67">
        <v>254.8</v>
      </c>
      <c r="AS36" s="46">
        <v>300.89999999999998</v>
      </c>
      <c r="AT36" s="46">
        <v>212</v>
      </c>
      <c r="AU36" s="46">
        <v>262.10000000000002</v>
      </c>
      <c r="AV36" s="46">
        <v>50.512669341463237</v>
      </c>
      <c r="AW36" s="46">
        <v>58.14569287574102</v>
      </c>
      <c r="AX36" s="2"/>
      <c r="AY36" s="4"/>
      <c r="AZ36" s="86"/>
      <c r="BA36" s="82"/>
      <c r="BD36" s="67"/>
      <c r="BE36" s="46"/>
      <c r="BF36" s="46"/>
      <c r="BG36" s="46"/>
      <c r="BH36" s="46"/>
      <c r="BI36" s="73"/>
      <c r="BJ36" s="73"/>
      <c r="BL36" s="73"/>
      <c r="BN36" s="4"/>
      <c r="BO36" s="23"/>
      <c r="BP36" s="4"/>
      <c r="BQ36" s="24"/>
      <c r="CE36" s="24"/>
      <c r="CF36" s="24"/>
      <c r="CG36" s="24"/>
      <c r="CH36" s="24"/>
      <c r="CI36" s="24"/>
      <c r="CJ36" s="24"/>
      <c r="CK36" s="24"/>
      <c r="CL36" s="26"/>
      <c r="CM36" s="26"/>
    </row>
    <row r="37" spans="1:91">
      <c r="A37" s="9">
        <v>165</v>
      </c>
      <c r="B37" s="9">
        <v>999</v>
      </c>
      <c r="C37" s="9" t="s">
        <v>23</v>
      </c>
      <c r="D37" s="9">
        <v>12</v>
      </c>
      <c r="E37" s="9" t="s">
        <v>20</v>
      </c>
      <c r="F37" s="9">
        <v>5</v>
      </c>
      <c r="G37" s="9">
        <v>20</v>
      </c>
      <c r="H37" s="9">
        <v>22</v>
      </c>
      <c r="I37" s="4">
        <v>108.8</v>
      </c>
      <c r="J37" s="4">
        <v>3406.73</v>
      </c>
      <c r="K37" s="38" t="s">
        <v>52</v>
      </c>
      <c r="L37" s="9" t="s">
        <v>34</v>
      </c>
      <c r="M37" s="20">
        <v>42.7</v>
      </c>
      <c r="N37" s="4">
        <v>21.25002812984933</v>
      </c>
      <c r="O37" s="4">
        <v>20.940863788399213</v>
      </c>
      <c r="P37" s="4">
        <v>20.942937710676681</v>
      </c>
      <c r="Q37" s="4"/>
      <c r="R37" s="4"/>
      <c r="S37" s="4"/>
      <c r="T37" s="60"/>
      <c r="U37" s="4">
        <f t="shared" si="6"/>
        <v>21.044609876308407</v>
      </c>
      <c r="V37" s="4">
        <f t="shared" si="7"/>
        <v>0.27312651391923404</v>
      </c>
      <c r="W37" s="19">
        <v>0.39</v>
      </c>
      <c r="X37" s="19">
        <f t="shared" si="4"/>
        <v>0.39</v>
      </c>
      <c r="Y37" s="4">
        <v>23.971812106933971</v>
      </c>
      <c r="Z37" s="20">
        <v>28.740697914453801</v>
      </c>
      <c r="AA37" s="21">
        <v>3.2021500000000001</v>
      </c>
      <c r="AB37" s="9">
        <v>-1.0900000000000001</v>
      </c>
      <c r="AC37" s="4">
        <f t="shared" si="8"/>
        <v>0.46907332077164199</v>
      </c>
      <c r="AD37" s="4">
        <v>6.3E-2</v>
      </c>
      <c r="AE37" s="21">
        <f t="shared" si="3"/>
        <v>0.40607332077164199</v>
      </c>
      <c r="AF37" s="4">
        <f t="shared" si="5"/>
        <v>34.223113858218312</v>
      </c>
      <c r="AG37" s="4">
        <v>8.1983202665120025</v>
      </c>
      <c r="AH37" s="4">
        <v>4.2983706827691037E-2</v>
      </c>
      <c r="AI37" s="4">
        <v>8.12432837408765</v>
      </c>
      <c r="AJ37" s="4">
        <v>4.4395894404449798E-2</v>
      </c>
      <c r="AK37" s="64">
        <f t="shared" si="9"/>
        <v>39.269326999999997</v>
      </c>
      <c r="AL37" s="4">
        <v>8.2346366233749482</v>
      </c>
      <c r="AM37" s="4">
        <v>4.1459395217020578E-2</v>
      </c>
      <c r="AN37" s="4">
        <v>8.1617831948416768</v>
      </c>
      <c r="AO37" s="4">
        <v>4.2708377074025528E-2</v>
      </c>
      <c r="AP37" s="46">
        <v>253.3</v>
      </c>
      <c r="AQ37" s="46">
        <v>251</v>
      </c>
      <c r="AR37" s="67">
        <v>250.5</v>
      </c>
      <c r="AS37" s="46">
        <v>310.3</v>
      </c>
      <c r="AT37" s="46">
        <v>218.2</v>
      </c>
      <c r="AU37" s="46">
        <v>258.10000000000002</v>
      </c>
      <c r="AV37" s="46">
        <v>49.923697341543125</v>
      </c>
      <c r="AW37" s="46">
        <v>57.393466527123103</v>
      </c>
      <c r="AX37" s="2"/>
      <c r="AY37" s="4"/>
      <c r="AZ37" s="86"/>
      <c r="BA37" s="82"/>
      <c r="BC37" s="10"/>
      <c r="BD37" s="67"/>
      <c r="BE37" s="46"/>
      <c r="BF37" s="46"/>
      <c r="BG37" s="46"/>
      <c r="BH37" s="46"/>
      <c r="BI37" s="73"/>
      <c r="BJ37" s="73"/>
      <c r="BL37" s="73"/>
      <c r="BN37" s="2"/>
    </row>
    <row r="38" spans="1:91">
      <c r="A38" s="9">
        <v>165</v>
      </c>
      <c r="B38" s="9">
        <v>999</v>
      </c>
      <c r="C38" s="9" t="s">
        <v>23</v>
      </c>
      <c r="D38" s="9">
        <v>12</v>
      </c>
      <c r="E38" s="9" t="s">
        <v>20</v>
      </c>
      <c r="F38" s="9">
        <v>6</v>
      </c>
      <c r="G38" s="9">
        <v>57</v>
      </c>
      <c r="H38" s="9">
        <v>59</v>
      </c>
      <c r="I38" s="4">
        <v>110.67</v>
      </c>
      <c r="J38" s="4">
        <v>3471.4659999999999</v>
      </c>
      <c r="K38" s="37" t="s">
        <v>53</v>
      </c>
      <c r="L38" s="9" t="s">
        <v>35</v>
      </c>
      <c r="M38" s="20">
        <v>48.92</v>
      </c>
      <c r="N38" s="4">
        <v>20.824724140855011</v>
      </c>
      <c r="O38" s="4">
        <v>21.041711382522976</v>
      </c>
      <c r="P38" s="4">
        <v>20.71093327275797</v>
      </c>
      <c r="Q38" s="4">
        <v>20.729573586240946</v>
      </c>
      <c r="R38" s="4"/>
      <c r="S38" s="4"/>
      <c r="T38" s="60"/>
      <c r="U38" s="4">
        <f t="shared" si="6"/>
        <v>20.826735595594226</v>
      </c>
      <c r="V38" s="4">
        <f t="shared" si="7"/>
        <v>0.2354210900717002</v>
      </c>
      <c r="W38" s="19">
        <v>0.33</v>
      </c>
      <c r="X38" s="19">
        <f t="shared" si="4"/>
        <v>0.33</v>
      </c>
      <c r="Y38" s="4">
        <v>25.023893449842127</v>
      </c>
      <c r="Z38" s="20">
        <v>29.918144141657031</v>
      </c>
      <c r="AA38" s="21">
        <v>3.1431100000000001</v>
      </c>
      <c r="AB38" s="9">
        <v>-1.2</v>
      </c>
      <c r="AC38" s="4">
        <f t="shared" si="8"/>
        <v>0.58224935470491701</v>
      </c>
      <c r="AD38" s="4">
        <v>4.2000000000000003E-2</v>
      </c>
      <c r="AE38" s="21">
        <f t="shared" si="3"/>
        <v>0.54024935470491697</v>
      </c>
      <c r="AF38" s="4">
        <f t="shared" si="5"/>
        <v>34.643728384654914</v>
      </c>
      <c r="AG38" s="4">
        <v>8.1550974946733454</v>
      </c>
      <c r="AH38" s="4">
        <v>3.7587672125221516E-2</v>
      </c>
      <c r="AI38" s="4">
        <v>8.0782569264870805</v>
      </c>
      <c r="AJ38" s="4">
        <v>3.8948834144256317E-2</v>
      </c>
      <c r="AK38" s="64">
        <f t="shared" si="9"/>
        <v>39.262853399999997</v>
      </c>
      <c r="AL38" s="4">
        <v>8.1932649477812856</v>
      </c>
      <c r="AM38" s="4">
        <v>3.6107734213459253E-2</v>
      </c>
      <c r="AN38" s="4">
        <v>8.1177412691365429</v>
      </c>
      <c r="AO38" s="4">
        <v>3.730120239837742E-2</v>
      </c>
      <c r="AP38" s="46">
        <v>256</v>
      </c>
      <c r="AQ38" s="46">
        <v>253.5</v>
      </c>
      <c r="AR38" s="67">
        <v>291.60000000000002</v>
      </c>
      <c r="AS38" s="46">
        <v>359.4</v>
      </c>
      <c r="AT38" s="46">
        <v>254</v>
      </c>
      <c r="AU38" s="46">
        <v>299</v>
      </c>
      <c r="AV38" s="46">
        <v>55.668276387903376</v>
      </c>
      <c r="AW38" s="46">
        <v>64.69329486121417</v>
      </c>
      <c r="AX38" s="2"/>
      <c r="AY38" s="4"/>
      <c r="AZ38" s="86"/>
      <c r="BA38" s="82"/>
      <c r="BD38" s="67"/>
      <c r="BE38" s="46"/>
      <c r="BF38" s="46"/>
      <c r="BG38" s="46"/>
      <c r="BH38" s="46"/>
      <c r="BI38" s="73"/>
      <c r="BJ38" s="73"/>
      <c r="BL38" s="73"/>
      <c r="BN38" s="4"/>
      <c r="BO38" s="23"/>
      <c r="BP38" s="4"/>
      <c r="BQ38" s="24"/>
      <c r="CE38" s="24"/>
      <c r="CF38" s="24"/>
      <c r="CG38" s="24"/>
      <c r="CH38" s="24"/>
      <c r="CI38" s="24"/>
      <c r="CJ38" s="24"/>
      <c r="CK38" s="24"/>
      <c r="CL38" s="26"/>
      <c r="CM38" s="26"/>
    </row>
    <row r="39" spans="1:91">
      <c r="A39" s="9">
        <v>165</v>
      </c>
      <c r="B39" s="9">
        <v>999</v>
      </c>
      <c r="C39" s="9" t="s">
        <v>23</v>
      </c>
      <c r="D39" s="9">
        <v>13</v>
      </c>
      <c r="E39" s="9" t="s">
        <v>20</v>
      </c>
      <c r="F39" s="9">
        <v>1</v>
      </c>
      <c r="G39" s="9">
        <v>77</v>
      </c>
      <c r="H39" s="9">
        <v>79</v>
      </c>
      <c r="I39" s="4">
        <v>112.87</v>
      </c>
      <c r="J39" s="4">
        <v>3542.5259999999998</v>
      </c>
      <c r="K39" s="37" t="s">
        <v>54</v>
      </c>
      <c r="L39" s="9" t="s">
        <v>35</v>
      </c>
      <c r="M39" s="20">
        <v>29.34</v>
      </c>
      <c r="N39" s="4">
        <v>20.715156078359385</v>
      </c>
      <c r="O39" s="4">
        <v>20.692317946291006</v>
      </c>
      <c r="P39" s="4">
        <v>20.753536134002324</v>
      </c>
      <c r="Q39" s="4"/>
      <c r="R39" s="4"/>
      <c r="S39" s="4"/>
      <c r="T39" s="60"/>
      <c r="U39" s="4">
        <f t="shared" si="6"/>
        <v>20.720336719550904</v>
      </c>
      <c r="V39" s="4">
        <f t="shared" si="7"/>
        <v>0.18351038448011969</v>
      </c>
      <c r="W39" s="19">
        <v>0.39</v>
      </c>
      <c r="X39" s="19">
        <f t="shared" si="4"/>
        <v>0.39</v>
      </c>
      <c r="Y39" s="4">
        <v>25.564357974534857</v>
      </c>
      <c r="Z39" s="20">
        <v>30.700380891064626</v>
      </c>
      <c r="AA39" s="21">
        <v>3.0341499999999999</v>
      </c>
      <c r="AB39" s="9">
        <v>-1.23</v>
      </c>
      <c r="AC39" s="4">
        <f t="shared" si="8"/>
        <v>0.66608328581299858</v>
      </c>
      <c r="AD39" s="4">
        <v>1.9E-2</v>
      </c>
      <c r="AE39" s="21">
        <f t="shared" si="3"/>
        <v>0.64708328581299857</v>
      </c>
      <c r="AF39" s="4">
        <f t="shared" si="5"/>
        <v>34.9786309900094</v>
      </c>
      <c r="AG39" s="4">
        <v>8.1324681986079881</v>
      </c>
      <c r="AH39" s="4">
        <v>4.4063185536336924E-2</v>
      </c>
      <c r="AI39" s="4">
        <v>8.0512839089757957</v>
      </c>
      <c r="AJ39" s="4">
        <v>4.5805711051950304E-2</v>
      </c>
      <c r="AK39" s="64">
        <f t="shared" si="9"/>
        <v>39.255747399999997</v>
      </c>
      <c r="AL39" s="4">
        <v>8.1720456476760717</v>
      </c>
      <c r="AM39" s="4">
        <v>4.2215024905651433E-2</v>
      </c>
      <c r="AN39" s="4">
        <v>8.0923479659071127</v>
      </c>
      <c r="AO39" s="4">
        <v>4.3732975790044648E-2</v>
      </c>
      <c r="AP39" s="46">
        <v>258.10000000000002</v>
      </c>
      <c r="AQ39" s="46">
        <v>255.4</v>
      </c>
      <c r="AR39" s="67">
        <v>329.3</v>
      </c>
      <c r="AS39" s="46">
        <v>402.4</v>
      </c>
      <c r="AT39" s="46">
        <v>273.89999999999998</v>
      </c>
      <c r="AU39" s="46">
        <v>334.7</v>
      </c>
      <c r="AV39" s="46">
        <v>61.124773130458323</v>
      </c>
      <c r="AW39" s="46">
        <v>71.564932753409337</v>
      </c>
      <c r="AX39" s="2"/>
      <c r="AY39" s="4"/>
      <c r="AZ39" s="86"/>
      <c r="BA39" s="82"/>
      <c r="BD39" s="67"/>
      <c r="BE39" s="46"/>
      <c r="BF39" s="46"/>
      <c r="BG39" s="46"/>
      <c r="BH39" s="46"/>
      <c r="BI39" s="73"/>
      <c r="BJ39" s="73"/>
      <c r="BL39" s="73"/>
      <c r="BN39" s="4"/>
      <c r="BO39" s="23"/>
      <c r="BP39" s="4"/>
      <c r="BQ39" s="24"/>
      <c r="CE39" s="24"/>
      <c r="CF39" s="24"/>
      <c r="CG39" s="24"/>
      <c r="CH39" s="24"/>
      <c r="CI39" s="24"/>
      <c r="CJ39" s="24"/>
      <c r="CK39" s="24"/>
      <c r="CL39" s="26"/>
      <c r="CM39" s="26"/>
    </row>
    <row r="40" spans="1:91">
      <c r="A40" s="9">
        <v>165</v>
      </c>
      <c r="B40" s="9">
        <v>999</v>
      </c>
      <c r="C40" s="9" t="s">
        <v>23</v>
      </c>
      <c r="D40" s="9">
        <v>13</v>
      </c>
      <c r="E40" s="9" t="s">
        <v>20</v>
      </c>
      <c r="F40" s="9">
        <v>2</v>
      </c>
      <c r="G40" s="9">
        <v>57</v>
      </c>
      <c r="H40" s="9">
        <v>59</v>
      </c>
      <c r="I40" s="4">
        <v>114.17</v>
      </c>
      <c r="J40" s="4">
        <v>3590.77</v>
      </c>
      <c r="K40" s="37" t="s">
        <v>55</v>
      </c>
      <c r="L40" s="9" t="s">
        <v>35</v>
      </c>
      <c r="M40" s="20">
        <v>26.07</v>
      </c>
      <c r="N40" s="4">
        <v>20.807433126203591</v>
      </c>
      <c r="O40" s="4">
        <v>21</v>
      </c>
      <c r="P40" s="4">
        <v>20.70848454524965</v>
      </c>
      <c r="Q40" s="4">
        <v>20.859631001358238</v>
      </c>
      <c r="R40" s="4"/>
      <c r="S40" s="4"/>
      <c r="T40" s="60"/>
      <c r="U40" s="4">
        <f t="shared" si="6"/>
        <v>20.843887168202869</v>
      </c>
      <c r="V40" s="4">
        <f t="shared" si="7"/>
        <v>0.21716495421287482</v>
      </c>
      <c r="W40" s="19">
        <v>0.33</v>
      </c>
      <c r="X40" s="19">
        <f t="shared" si="4"/>
        <v>0.33</v>
      </c>
      <c r="Y40" s="4">
        <v>24.382689920723834</v>
      </c>
      <c r="Z40" s="20">
        <v>29.635942361492496</v>
      </c>
      <c r="AA40" s="21">
        <v>2.9834900000000002</v>
      </c>
      <c r="AB40" s="9">
        <v>-1.18</v>
      </c>
      <c r="AC40" s="4">
        <f t="shared" si="8"/>
        <v>0.46648379710309129</v>
      </c>
      <c r="AD40" s="4">
        <v>3.0000000000000001E-3</v>
      </c>
      <c r="AE40" s="21">
        <f t="shared" si="3"/>
        <v>0.46348379710309129</v>
      </c>
      <c r="AF40" s="4">
        <f t="shared" si="5"/>
        <v>34.40308400345797</v>
      </c>
      <c r="AG40" s="4">
        <v>8.1684851105154586</v>
      </c>
      <c r="AH40" s="4">
        <v>3.73394329069896E-2</v>
      </c>
      <c r="AI40" s="4">
        <v>8.0861244731186321</v>
      </c>
      <c r="AJ40" s="4">
        <v>3.8777580252734367E-2</v>
      </c>
      <c r="AK40" s="64">
        <f t="shared" si="9"/>
        <v>39.250923</v>
      </c>
      <c r="AL40" s="4">
        <v>8.2076914572913928</v>
      </c>
      <c r="AM40" s="4">
        <v>3.5845335884670426E-2</v>
      </c>
      <c r="AN40" s="4">
        <v>8.1267677370135321</v>
      </c>
      <c r="AO40" s="4">
        <v>3.7102100120221415E-2</v>
      </c>
      <c r="AP40" s="46">
        <v>252.5</v>
      </c>
      <c r="AQ40" s="46">
        <v>249.9</v>
      </c>
      <c r="AR40" s="67">
        <v>282.2</v>
      </c>
      <c r="AS40" s="46">
        <v>344</v>
      </c>
      <c r="AT40" s="46">
        <v>234.7</v>
      </c>
      <c r="AU40" s="46">
        <v>286.10000000000002</v>
      </c>
      <c r="AV40" s="46">
        <v>54.333350430467661</v>
      </c>
      <c r="AW40" s="46">
        <v>63.00375861803802</v>
      </c>
      <c r="AX40" s="2"/>
      <c r="AY40" s="4"/>
      <c r="AZ40" s="86"/>
      <c r="BA40" s="82"/>
      <c r="BD40" s="67"/>
      <c r="BE40" s="46"/>
      <c r="BF40" s="46"/>
      <c r="BG40" s="46"/>
      <c r="BH40" s="46"/>
      <c r="BI40" s="73"/>
      <c r="BJ40" s="73"/>
      <c r="BL40" s="73"/>
      <c r="BN40" s="4"/>
      <c r="BO40" s="23"/>
      <c r="BP40" s="4"/>
      <c r="BQ40" s="24"/>
      <c r="CE40" s="24"/>
      <c r="CF40" s="24"/>
      <c r="CG40" s="24"/>
      <c r="CH40" s="24"/>
      <c r="CI40" s="24"/>
      <c r="CJ40" s="24"/>
      <c r="CK40" s="24"/>
      <c r="CL40" s="26"/>
      <c r="CM40" s="26"/>
    </row>
    <row r="41" spans="1:91">
      <c r="A41" s="9">
        <v>165</v>
      </c>
      <c r="B41" s="9">
        <v>999</v>
      </c>
      <c r="C41" s="9" t="s">
        <v>23</v>
      </c>
      <c r="D41" s="9">
        <v>13</v>
      </c>
      <c r="E41" s="9" t="s">
        <v>20</v>
      </c>
      <c r="F41" s="9">
        <v>4</v>
      </c>
      <c r="G41" s="9">
        <v>117</v>
      </c>
      <c r="H41" s="9">
        <v>119</v>
      </c>
      <c r="I41" s="4">
        <v>117.77</v>
      </c>
      <c r="J41" s="4">
        <v>3716.058</v>
      </c>
      <c r="K41" s="39" t="s">
        <v>56</v>
      </c>
      <c r="L41" s="9" t="s">
        <v>35</v>
      </c>
      <c r="M41" s="20">
        <v>46.49</v>
      </c>
      <c r="N41" s="4">
        <v>21.038338135444867</v>
      </c>
      <c r="O41" s="4">
        <v>20.609835808480526</v>
      </c>
      <c r="P41" s="4">
        <v>20.596342820168534</v>
      </c>
      <c r="Q41" s="4">
        <v>20.682822880441655</v>
      </c>
      <c r="R41" s="4"/>
      <c r="S41" s="4"/>
      <c r="T41" s="60"/>
      <c r="U41" s="4">
        <f t="shared" si="6"/>
        <v>20.731834911133895</v>
      </c>
      <c r="V41" s="4">
        <f t="shared" si="7"/>
        <v>0.27494744554065381</v>
      </c>
      <c r="W41" s="19">
        <v>0.33</v>
      </c>
      <c r="X41" s="19">
        <f t="shared" si="4"/>
        <v>0.33</v>
      </c>
      <c r="Y41" s="4">
        <v>24.455789599590968</v>
      </c>
      <c r="Z41" s="20">
        <v>29.942342464345458</v>
      </c>
      <c r="AA41" s="21">
        <v>2.8865699999999999</v>
      </c>
      <c r="AB41" s="9">
        <v>-0.94</v>
      </c>
      <c r="AC41" s="4">
        <f t="shared" si="8"/>
        <v>0.72200110338486567</v>
      </c>
      <c r="AD41" s="4">
        <v>0</v>
      </c>
      <c r="AE41" s="21">
        <f t="shared" si="3"/>
        <v>0.72200110338486567</v>
      </c>
      <c r="AF41" s="4">
        <f t="shared" si="5"/>
        <v>35.213483082711178</v>
      </c>
      <c r="AG41" s="4">
        <v>8.1499959436734315</v>
      </c>
      <c r="AH41" s="4">
        <v>3.7889205430096773E-2</v>
      </c>
      <c r="AI41" s="4">
        <v>8.0632906553236285</v>
      </c>
      <c r="AJ41" s="4">
        <v>3.9466031863631734E-2</v>
      </c>
      <c r="AK41" s="64">
        <f t="shared" si="9"/>
        <v>39.238394200000002</v>
      </c>
      <c r="AL41" s="4">
        <v>8.1910979582500634</v>
      </c>
      <c r="AM41" s="4">
        <v>3.6263179346293306E-2</v>
      </c>
      <c r="AN41" s="4">
        <v>8.1060162573567993</v>
      </c>
      <c r="AO41" s="4">
        <v>3.7630338934395269E-2</v>
      </c>
      <c r="AP41" s="46">
        <v>258.5</v>
      </c>
      <c r="AQ41" s="46">
        <v>255.9</v>
      </c>
      <c r="AR41" s="67">
        <v>309.8</v>
      </c>
      <c r="AS41" s="46">
        <v>392.8</v>
      </c>
      <c r="AT41" s="46">
        <v>257.7</v>
      </c>
      <c r="AU41" s="46">
        <v>312</v>
      </c>
      <c r="AV41" s="46">
        <v>58.28333972071264</v>
      </c>
      <c r="AW41" s="46">
        <v>67.992952575983935</v>
      </c>
      <c r="AX41" s="2"/>
      <c r="AY41" s="4"/>
      <c r="AZ41" s="86"/>
      <c r="BA41" s="82"/>
      <c r="BD41" s="67"/>
      <c r="BE41" s="46"/>
      <c r="BF41" s="46"/>
      <c r="BG41" s="46"/>
      <c r="BH41" s="46"/>
      <c r="BI41" s="73"/>
      <c r="BJ41" s="73"/>
      <c r="BL41" s="73"/>
      <c r="BN41" s="4"/>
      <c r="BO41" s="23"/>
      <c r="BP41" s="4"/>
      <c r="BQ41" s="24"/>
      <c r="CE41" s="24"/>
      <c r="CF41" s="24"/>
      <c r="CG41" s="24"/>
      <c r="CH41" s="24"/>
      <c r="CI41" s="24"/>
      <c r="CJ41" s="24"/>
      <c r="CK41" s="24"/>
      <c r="CL41" s="26"/>
      <c r="CM41" s="26"/>
    </row>
    <row r="42" spans="1:91">
      <c r="A42" s="9">
        <v>165</v>
      </c>
      <c r="B42" s="9">
        <v>999</v>
      </c>
      <c r="C42" s="9" t="s">
        <v>23</v>
      </c>
      <c r="D42" s="9">
        <v>13</v>
      </c>
      <c r="E42" s="9" t="s">
        <v>20</v>
      </c>
      <c r="F42" s="9">
        <v>6</v>
      </c>
      <c r="G42" s="9">
        <v>48</v>
      </c>
      <c r="H42" s="9">
        <v>50</v>
      </c>
      <c r="I42" s="4">
        <v>120.08</v>
      </c>
      <c r="J42" s="4">
        <v>3792.1770000000001</v>
      </c>
      <c r="K42" s="39" t="s">
        <v>57</v>
      </c>
      <c r="L42" s="9" t="s">
        <v>35</v>
      </c>
      <c r="M42" s="20">
        <v>45.72</v>
      </c>
      <c r="N42" s="4">
        <v>21.073444892071301</v>
      </c>
      <c r="O42" s="4">
        <v>21.118471493808411</v>
      </c>
      <c r="P42" s="4">
        <v>21.08004146413478</v>
      </c>
      <c r="Q42" s="4"/>
      <c r="R42" s="4"/>
      <c r="S42" s="4"/>
      <c r="T42" s="60"/>
      <c r="U42" s="4">
        <f t="shared" si="6"/>
        <v>21.090652616671495</v>
      </c>
      <c r="V42" s="4">
        <f t="shared" si="7"/>
        <v>0.18217682302135724</v>
      </c>
      <c r="W42" s="19">
        <v>0.39</v>
      </c>
      <c r="X42" s="19">
        <f t="shared" si="4"/>
        <v>0.39</v>
      </c>
      <c r="Y42" s="4">
        <v>25.662832277399808</v>
      </c>
      <c r="Z42" s="20">
        <v>31.324732826183848</v>
      </c>
      <c r="AA42" s="21">
        <v>2.8169200000000001</v>
      </c>
      <c r="AB42" s="9">
        <v>-0.82</v>
      </c>
      <c r="AC42" s="4">
        <f t="shared" si="8"/>
        <v>1.0967655817073165</v>
      </c>
      <c r="AD42" s="4">
        <v>0</v>
      </c>
      <c r="AE42" s="21">
        <f t="shared" si="3"/>
        <v>1.0967655817073165</v>
      </c>
      <c r="AF42" s="4">
        <f t="shared" si="5"/>
        <v>36.388293359584068</v>
      </c>
      <c r="AG42" s="4">
        <v>8.1650395162263631</v>
      </c>
      <c r="AH42" s="4">
        <v>4.212568009877149E-2</v>
      </c>
      <c r="AI42" s="4">
        <v>8.0769637115071067</v>
      </c>
      <c r="AJ42" s="4">
        <v>4.3796733801539034E-2</v>
      </c>
      <c r="AK42" s="64">
        <f t="shared" si="9"/>
        <v>39.230782300000001</v>
      </c>
      <c r="AL42" s="4">
        <v>8.2056173495557019</v>
      </c>
      <c r="AM42" s="4">
        <v>4.0462247825552744E-2</v>
      </c>
      <c r="AN42" s="4">
        <v>8.1190695073497707</v>
      </c>
      <c r="AO42" s="4">
        <v>4.1918275864745169E-2</v>
      </c>
      <c r="AP42" s="46">
        <v>268.3</v>
      </c>
      <c r="AQ42" s="46">
        <v>265.60000000000002</v>
      </c>
      <c r="AR42" s="67">
        <v>287.5</v>
      </c>
      <c r="AS42" s="46">
        <v>346</v>
      </c>
      <c r="AT42" s="46">
        <v>228.4</v>
      </c>
      <c r="AU42" s="46">
        <v>287.8</v>
      </c>
      <c r="AV42" s="46">
        <v>55.084629491810148</v>
      </c>
      <c r="AW42" s="46">
        <v>63.955062348495915</v>
      </c>
      <c r="AX42" s="2"/>
      <c r="AY42" s="4"/>
      <c r="AZ42" s="86"/>
      <c r="BA42" s="82"/>
      <c r="BD42" s="67"/>
      <c r="BE42" s="46"/>
      <c r="BF42" s="46"/>
      <c r="BG42" s="46"/>
      <c r="BH42" s="46"/>
      <c r="BI42" s="73"/>
      <c r="BJ42" s="73"/>
      <c r="BL42" s="73"/>
      <c r="BN42" s="4"/>
      <c r="BO42" s="23"/>
      <c r="BP42" s="4"/>
      <c r="BQ42" s="24"/>
      <c r="CE42" s="24"/>
      <c r="CF42" s="24"/>
      <c r="CG42" s="24"/>
      <c r="CH42" s="24"/>
      <c r="CI42" s="24"/>
      <c r="CJ42" s="24"/>
      <c r="CK42" s="24"/>
      <c r="CL42" s="26"/>
      <c r="CM42" s="26"/>
    </row>
    <row r="43" spans="1:91">
      <c r="A43" s="9">
        <v>165</v>
      </c>
      <c r="B43" s="9">
        <v>999</v>
      </c>
      <c r="C43" s="9" t="s">
        <v>23</v>
      </c>
      <c r="D43" s="9">
        <v>14</v>
      </c>
      <c r="E43" s="9" t="s">
        <v>20</v>
      </c>
      <c r="F43" s="9">
        <v>1</v>
      </c>
      <c r="G43" s="9">
        <v>48</v>
      </c>
      <c r="H43" s="9">
        <v>50</v>
      </c>
      <c r="I43" s="4">
        <v>122.08</v>
      </c>
      <c r="J43" s="4">
        <v>3870.1309999999999</v>
      </c>
      <c r="K43" s="39" t="s">
        <v>58</v>
      </c>
      <c r="L43" s="9" t="s">
        <v>35</v>
      </c>
      <c r="M43" s="20">
        <v>52.95</v>
      </c>
      <c r="N43" s="4">
        <v>20.32156061189805</v>
      </c>
      <c r="O43" s="4">
        <v>20.218564134450556</v>
      </c>
      <c r="P43" s="4">
        <v>19.964796006125329</v>
      </c>
      <c r="Q43" s="4">
        <v>20.182657793331728</v>
      </c>
      <c r="R43" s="4"/>
      <c r="S43" s="4"/>
      <c r="T43" s="60"/>
      <c r="U43" s="4">
        <f t="shared" si="6"/>
        <v>20.171894636451416</v>
      </c>
      <c r="V43" s="4">
        <f t="shared" si="7"/>
        <v>0.23436697326973896</v>
      </c>
      <c r="W43" s="19">
        <v>0.33</v>
      </c>
      <c r="X43" s="19">
        <f t="shared" si="4"/>
        <v>0.33</v>
      </c>
      <c r="Y43" s="4">
        <v>23.101458292823892</v>
      </c>
      <c r="Z43" s="20">
        <v>28.822660478281641</v>
      </c>
      <c r="AA43" s="21">
        <v>2.7939500000000002</v>
      </c>
      <c r="AB43" s="9">
        <v>-0.44</v>
      </c>
      <c r="AC43" s="4">
        <f t="shared" si="8"/>
        <v>0.9328292849889408</v>
      </c>
      <c r="AD43" s="4">
        <v>0</v>
      </c>
      <c r="AE43" s="21">
        <f t="shared" si="3"/>
        <v>0.9328292849889408</v>
      </c>
      <c r="AF43" s="4">
        <f t="shared" si="5"/>
        <v>35.874386473319568</v>
      </c>
      <c r="AG43" s="4">
        <v>8.1017561001888581</v>
      </c>
      <c r="AH43" s="4">
        <v>4.0549448349048944E-2</v>
      </c>
      <c r="AI43" s="4">
        <v>8.0081482078283415</v>
      </c>
      <c r="AJ43" s="4">
        <v>4.2583844607384957E-2</v>
      </c>
      <c r="AK43" s="64">
        <f t="shared" si="9"/>
        <v>39.222986900000002</v>
      </c>
      <c r="AL43" s="4">
        <v>8.1472968752615014</v>
      </c>
      <c r="AM43" s="4">
        <v>3.8417923984743751E-2</v>
      </c>
      <c r="AN43" s="4">
        <v>8.0558437897193649</v>
      </c>
      <c r="AO43" s="4">
        <v>4.0143853027067244E-2</v>
      </c>
      <c r="AP43" s="46">
        <v>263.3</v>
      </c>
      <c r="AQ43" s="46">
        <v>260.89999999999998</v>
      </c>
      <c r="AR43" s="67">
        <v>407.9</v>
      </c>
      <c r="AS43" s="46">
        <v>513.29999999999995</v>
      </c>
      <c r="AT43" s="46">
        <v>324</v>
      </c>
      <c r="AU43" s="46">
        <v>407.7</v>
      </c>
      <c r="AV43" s="46">
        <v>72.895549330874786</v>
      </c>
      <c r="AW43" s="46">
        <v>86.251355931370725</v>
      </c>
      <c r="AX43" s="2"/>
      <c r="AY43" s="4"/>
      <c r="AZ43" s="86"/>
      <c r="BA43" s="82"/>
      <c r="BD43" s="67"/>
      <c r="BE43" s="46"/>
      <c r="BF43" s="46"/>
      <c r="BG43" s="46"/>
      <c r="BH43" s="46"/>
      <c r="BI43" s="73"/>
      <c r="BJ43" s="73"/>
      <c r="BL43" s="73"/>
      <c r="BN43" s="4"/>
      <c r="BO43" s="23"/>
      <c r="BP43" s="4"/>
      <c r="BQ43" s="24"/>
      <c r="CE43" s="24"/>
      <c r="CF43" s="24"/>
      <c r="CG43" s="24"/>
      <c r="CH43" s="24"/>
      <c r="CI43" s="24"/>
      <c r="CJ43" s="24"/>
      <c r="CK43" s="24"/>
      <c r="CL43" s="26"/>
      <c r="CM43" s="26"/>
    </row>
    <row r="44" spans="1:91">
      <c r="A44" s="9">
        <v>165</v>
      </c>
      <c r="B44" s="9">
        <v>999</v>
      </c>
      <c r="C44" s="9" t="s">
        <v>23</v>
      </c>
      <c r="D44" s="9">
        <v>14</v>
      </c>
      <c r="E44" s="9" t="s">
        <v>20</v>
      </c>
      <c r="F44" s="9">
        <v>3</v>
      </c>
      <c r="G44" s="9">
        <v>7</v>
      </c>
      <c r="H44" s="9">
        <v>9</v>
      </c>
      <c r="I44" s="4">
        <v>124.67</v>
      </c>
      <c r="J44" s="4">
        <v>3961.0680000000002</v>
      </c>
      <c r="K44" s="39" t="s">
        <v>59</v>
      </c>
      <c r="L44" s="9" t="s">
        <v>35</v>
      </c>
      <c r="M44" s="20">
        <v>50.42</v>
      </c>
      <c r="N44" s="4">
        <v>20.6</v>
      </c>
      <c r="O44" s="4">
        <v>20.816403464729571</v>
      </c>
      <c r="P44" s="4">
        <v>20.800886528170803</v>
      </c>
      <c r="Q44" s="4">
        <v>20.766079615729183</v>
      </c>
      <c r="R44" s="4"/>
      <c r="S44" s="4"/>
      <c r="T44" s="60"/>
      <c r="U44" s="4">
        <f t="shared" si="6"/>
        <v>20.74584240215739</v>
      </c>
      <c r="V44" s="4">
        <f t="shared" si="7"/>
        <v>0.20566013261372398</v>
      </c>
      <c r="W44" s="19">
        <v>0.33</v>
      </c>
      <c r="X44" s="19">
        <f t="shared" si="4"/>
        <v>0.33</v>
      </c>
      <c r="Y44" s="4">
        <v>25.26358773044355</v>
      </c>
      <c r="Z44" s="20">
        <v>31.103367905268083</v>
      </c>
      <c r="AA44" s="21">
        <v>2.7488700000000001</v>
      </c>
      <c r="AB44" s="9">
        <v>-1.54</v>
      </c>
      <c r="AC44" s="4">
        <f t="shared" si="8"/>
        <v>0.29280171628364116</v>
      </c>
      <c r="AD44" s="4">
        <v>0</v>
      </c>
      <c r="AE44" s="21">
        <f t="shared" si="3"/>
        <v>0.29280171628364116</v>
      </c>
      <c r="AF44" s="4">
        <f t="shared" si="5"/>
        <v>33.868030458569407</v>
      </c>
      <c r="AG44" s="4">
        <v>8.1465521004487318</v>
      </c>
      <c r="AH44" s="4">
        <v>3.8041617135583294E-2</v>
      </c>
      <c r="AI44" s="4">
        <v>8.0546184442256106</v>
      </c>
      <c r="AJ44" s="4">
        <v>3.9743951488357077E-2</v>
      </c>
      <c r="AK44" s="64">
        <f t="shared" si="9"/>
        <v>39.213893200000001</v>
      </c>
      <c r="AL44" s="4">
        <v>8.1904719927768586</v>
      </c>
      <c r="AM44" s="4">
        <v>3.6298454410657932E-2</v>
      </c>
      <c r="AN44" s="4">
        <v>8.1003972755566167</v>
      </c>
      <c r="AO44" s="4">
        <v>3.7759588252979093E-2</v>
      </c>
      <c r="AP44" s="46">
        <v>242.7</v>
      </c>
      <c r="AQ44" s="46">
        <v>239.6</v>
      </c>
      <c r="AR44" s="67">
        <v>294.5</v>
      </c>
      <c r="AS44" s="46">
        <v>385.4</v>
      </c>
      <c r="AT44" s="46">
        <v>244.9</v>
      </c>
      <c r="AU44" s="46">
        <v>306.10000000000002</v>
      </c>
      <c r="AV44" s="46">
        <v>56.082359581690213</v>
      </c>
      <c r="AW44" s="46">
        <v>65.216638981167989</v>
      </c>
      <c r="AX44" s="2"/>
      <c r="AY44" s="4"/>
      <c r="AZ44" s="86"/>
      <c r="BA44" s="82"/>
      <c r="BD44" s="67"/>
      <c r="BE44" s="46"/>
      <c r="BF44" s="46"/>
      <c r="BG44" s="46"/>
      <c r="BH44" s="46"/>
      <c r="BI44" s="73"/>
      <c r="BJ44" s="73"/>
      <c r="BL44" s="73"/>
      <c r="BN44" s="4"/>
      <c r="BO44" s="23"/>
      <c r="BP44" s="4"/>
      <c r="BQ44" s="24"/>
      <c r="CE44" s="24"/>
      <c r="CF44" s="24"/>
      <c r="CG44" s="24"/>
      <c r="CH44" s="24"/>
      <c r="CI44" s="24"/>
      <c r="CJ44" s="24"/>
      <c r="CK44" s="24"/>
      <c r="CL44" s="26"/>
      <c r="CM44" s="26"/>
    </row>
    <row r="45" spans="1:91">
      <c r="A45" s="9">
        <v>165</v>
      </c>
      <c r="B45" s="9">
        <v>999</v>
      </c>
      <c r="C45" s="9" t="s">
        <v>23</v>
      </c>
      <c r="D45" s="9">
        <v>14</v>
      </c>
      <c r="E45" s="9" t="s">
        <v>20</v>
      </c>
      <c r="F45" s="9">
        <v>4</v>
      </c>
      <c r="G45" s="9">
        <v>98</v>
      </c>
      <c r="H45" s="9">
        <v>100</v>
      </c>
      <c r="I45" s="4">
        <v>127.08</v>
      </c>
      <c r="J45" s="4">
        <v>4036.1840000000002</v>
      </c>
      <c r="K45" s="39" t="s">
        <v>60</v>
      </c>
      <c r="L45" s="9" t="s">
        <v>35</v>
      </c>
      <c r="M45" s="20">
        <v>40.82</v>
      </c>
      <c r="N45" s="4">
        <v>20.80460959346442</v>
      </c>
      <c r="O45" s="4">
        <v>20.373433655852757</v>
      </c>
      <c r="P45" s="4">
        <v>20.456290598894089</v>
      </c>
      <c r="Q45" s="4">
        <v>20.556413569571497</v>
      </c>
      <c r="R45" s="4"/>
      <c r="S45" s="4"/>
      <c r="T45" s="60"/>
      <c r="U45" s="4">
        <f t="shared" si="6"/>
        <v>20.547686854445693</v>
      </c>
      <c r="V45" s="4">
        <f t="shared" si="7"/>
        <v>0.2594885367606149</v>
      </c>
      <c r="W45" s="19">
        <v>0.33</v>
      </c>
      <c r="X45" s="19">
        <f t="shared" si="4"/>
        <v>0.33</v>
      </c>
      <c r="Y45" s="4">
        <v>24.455789599590968</v>
      </c>
      <c r="Z45" s="20">
        <v>30.328411591562666</v>
      </c>
      <c r="AA45" s="21">
        <v>2.73658</v>
      </c>
      <c r="AB45" s="9">
        <v>-1.01</v>
      </c>
      <c r="AC45" s="4">
        <f t="shared" si="8"/>
        <v>0.65200110338486539</v>
      </c>
      <c r="AD45" s="4">
        <v>0</v>
      </c>
      <c r="AE45" s="21">
        <f t="shared" si="3"/>
        <v>0.65200110338486539</v>
      </c>
      <c r="AF45" s="4">
        <f t="shared" si="5"/>
        <v>34.994047346034066</v>
      </c>
      <c r="AG45" s="4">
        <v>8.1298481965122882</v>
      </c>
      <c r="AH45" s="4">
        <v>3.8824128041654582E-2</v>
      </c>
      <c r="AI45" s="4">
        <v>8.0361055416579497</v>
      </c>
      <c r="AJ45" s="4">
        <v>4.0652639806755708E-2</v>
      </c>
      <c r="AK45" s="64">
        <f t="shared" si="9"/>
        <v>39.2063816</v>
      </c>
      <c r="AL45" s="4">
        <v>8.1754272610106824</v>
      </c>
      <c r="AM45" s="4">
        <v>3.6913856608127738E-2</v>
      </c>
      <c r="AN45" s="4">
        <v>8.0837103381913362</v>
      </c>
      <c r="AO45" s="4">
        <v>3.8471082643931176E-2</v>
      </c>
      <c r="AP45" s="46">
        <v>252.4</v>
      </c>
      <c r="AQ45" s="46">
        <v>249.6</v>
      </c>
      <c r="AR45" s="67">
        <v>334.4</v>
      </c>
      <c r="AS45" s="46">
        <v>418.4</v>
      </c>
      <c r="AT45" s="46">
        <v>265.60000000000002</v>
      </c>
      <c r="AU45" s="46">
        <v>348</v>
      </c>
      <c r="AV45" s="46">
        <v>61.87399272715475</v>
      </c>
      <c r="AW45" s="46">
        <v>72.504719846365859</v>
      </c>
      <c r="AX45" s="2"/>
      <c r="AY45" s="4"/>
      <c r="AZ45" s="86"/>
      <c r="BA45" s="82"/>
      <c r="BD45" s="67"/>
      <c r="BE45" s="46"/>
      <c r="BF45" s="46"/>
      <c r="BG45" s="46"/>
      <c r="BH45" s="46"/>
      <c r="BI45" s="73"/>
      <c r="BJ45" s="73"/>
      <c r="BL45" s="73"/>
      <c r="BN45" s="4"/>
      <c r="BO45" s="40"/>
      <c r="BP45" s="4"/>
      <c r="BQ45" s="24"/>
      <c r="CE45" s="24"/>
      <c r="CF45" s="24"/>
      <c r="CG45" s="24"/>
      <c r="CH45" s="24"/>
      <c r="CI45" s="24"/>
      <c r="CJ45" s="24"/>
      <c r="CK45" s="24"/>
      <c r="CL45" s="26"/>
      <c r="CM45" s="26"/>
    </row>
    <row r="46" spans="1:91">
      <c r="A46" s="9">
        <v>165</v>
      </c>
      <c r="B46" s="9">
        <v>999</v>
      </c>
      <c r="C46" s="9" t="s">
        <v>23</v>
      </c>
      <c r="D46" s="9">
        <v>14</v>
      </c>
      <c r="E46" s="9" t="s">
        <v>20</v>
      </c>
      <c r="F46" s="9">
        <v>6</v>
      </c>
      <c r="G46" s="9">
        <v>38</v>
      </c>
      <c r="H46" s="9">
        <v>40</v>
      </c>
      <c r="I46" s="4">
        <v>129.51</v>
      </c>
      <c r="J46" s="4">
        <v>4117.1319999999996</v>
      </c>
      <c r="K46" s="39" t="s">
        <v>61</v>
      </c>
      <c r="L46" s="9" t="s">
        <v>35</v>
      </c>
      <c r="M46" s="20">
        <v>39.79</v>
      </c>
      <c r="N46" s="4">
        <v>20.857557079080991</v>
      </c>
      <c r="O46" s="4">
        <v>20.150449530490945</v>
      </c>
      <c r="P46" s="4">
        <v>19.842034799502528</v>
      </c>
      <c r="Q46" s="4">
        <v>20.136756646055964</v>
      </c>
      <c r="R46" s="4">
        <v>20.574029415423077</v>
      </c>
      <c r="S46" s="4"/>
      <c r="T46" s="60"/>
      <c r="U46" s="4">
        <f t="shared" si="6"/>
        <v>20.312165494110701</v>
      </c>
      <c r="V46" s="4">
        <f t="shared" si="7"/>
        <v>0.40148919814102535</v>
      </c>
      <c r="W46" s="19">
        <v>0.3</v>
      </c>
      <c r="X46" s="19">
        <f t="shared" si="4"/>
        <v>0.40148919814102535</v>
      </c>
      <c r="Y46" s="4">
        <v>24.954448779340222</v>
      </c>
      <c r="Z46" s="20">
        <v>30.800464814248247</v>
      </c>
      <c r="AA46" s="21">
        <v>2.7465299999999999</v>
      </c>
      <c r="AB46" s="9">
        <v>-1.17</v>
      </c>
      <c r="AC46" s="4">
        <f t="shared" si="8"/>
        <v>0.59758305770579412</v>
      </c>
      <c r="AD46" s="4">
        <v>0</v>
      </c>
      <c r="AE46" s="21">
        <f t="shared" si="3"/>
        <v>0.59758305770579412</v>
      </c>
      <c r="AF46" s="4">
        <f t="shared" si="5"/>
        <v>34.823457861146693</v>
      </c>
      <c r="AG46" s="4">
        <v>8.0946082583093659</v>
      </c>
      <c r="AH46" s="4">
        <v>4.90710276312738E-2</v>
      </c>
      <c r="AI46" s="4">
        <v>7.9999366788382362</v>
      </c>
      <c r="AJ46" s="4">
        <v>5.1555575525645825E-2</v>
      </c>
      <c r="AK46" s="64">
        <f t="shared" si="9"/>
        <v>39.198286799999998</v>
      </c>
      <c r="AL46" s="4">
        <v>8.1427223823087509</v>
      </c>
      <c r="AM46" s="4">
        <v>4.6388708265462597E-2</v>
      </c>
      <c r="AN46" s="4">
        <v>8.0503369737245727</v>
      </c>
      <c r="AO46" s="4">
        <v>4.8478142755856268E-2</v>
      </c>
      <c r="AP46" s="46">
        <v>249.7</v>
      </c>
      <c r="AQ46" s="46">
        <v>246.7</v>
      </c>
      <c r="AR46" s="67">
        <v>393.7</v>
      </c>
      <c r="AS46" s="46">
        <v>492.2</v>
      </c>
      <c r="AT46" s="46">
        <v>312.7</v>
      </c>
      <c r="AU46" s="46">
        <v>391</v>
      </c>
      <c r="AV46" s="46">
        <v>70.738013544698859</v>
      </c>
      <c r="AW46" s="46">
        <v>83.570255474062066</v>
      </c>
      <c r="AX46" s="2"/>
      <c r="AY46" s="4"/>
      <c r="AZ46" s="86"/>
      <c r="BA46" s="82"/>
      <c r="BD46" s="67"/>
      <c r="BE46" s="46"/>
      <c r="BF46" s="46"/>
      <c r="BG46" s="46"/>
      <c r="BH46" s="46"/>
      <c r="BI46" s="73"/>
      <c r="BJ46" s="73"/>
      <c r="BL46" s="73"/>
      <c r="BN46" s="4"/>
      <c r="BO46" s="23"/>
      <c r="BP46" s="4"/>
      <c r="BQ46" s="24"/>
      <c r="CE46" s="24"/>
      <c r="CF46" s="24"/>
      <c r="CG46" s="24"/>
      <c r="CH46" s="24"/>
      <c r="CI46" s="24"/>
      <c r="CJ46" s="24"/>
      <c r="CK46" s="24"/>
      <c r="CL46" s="26"/>
      <c r="CM46" s="26"/>
    </row>
    <row r="47" spans="1:91">
      <c r="A47" s="9">
        <v>165</v>
      </c>
      <c r="B47" s="9">
        <v>999</v>
      </c>
      <c r="C47" s="9" t="s">
        <v>23</v>
      </c>
      <c r="D47" s="9">
        <v>14</v>
      </c>
      <c r="E47" s="9" t="s">
        <v>20</v>
      </c>
      <c r="F47" s="9">
        <v>7</v>
      </c>
      <c r="G47" s="9">
        <v>64</v>
      </c>
      <c r="H47" s="9">
        <v>66</v>
      </c>
      <c r="I47" s="4">
        <v>131.27000000000001</v>
      </c>
      <c r="J47" s="4">
        <v>4187.49</v>
      </c>
      <c r="K47" s="39" t="s">
        <v>62</v>
      </c>
      <c r="L47" s="9" t="s">
        <v>34</v>
      </c>
      <c r="M47" s="20">
        <v>34.93</v>
      </c>
      <c r="N47" s="4">
        <v>21.225615815811061</v>
      </c>
      <c r="O47" s="4">
        <v>20.881669548934447</v>
      </c>
      <c r="P47" s="4">
        <v>21.114648480453411</v>
      </c>
      <c r="Q47" s="4">
        <v>21.028468264364886</v>
      </c>
      <c r="R47" s="4">
        <v>20.946385918800825</v>
      </c>
      <c r="S47" s="4"/>
      <c r="T47" s="60"/>
      <c r="U47" s="4">
        <f t="shared" si="6"/>
        <v>21.039357605672926</v>
      </c>
      <c r="V47" s="4">
        <f t="shared" si="7"/>
        <v>0.21725039572852201</v>
      </c>
      <c r="W47" s="19">
        <v>0.3</v>
      </c>
      <c r="X47" s="19">
        <f t="shared" si="4"/>
        <v>0.3</v>
      </c>
      <c r="Y47" s="4">
        <v>24.600561825039126</v>
      </c>
      <c r="Z47" s="20">
        <v>30.392562902237554</v>
      </c>
      <c r="AA47" s="21">
        <v>2.7669000000000001</v>
      </c>
      <c r="AB47" s="9">
        <v>-1.3</v>
      </c>
      <c r="AC47" s="4">
        <f t="shared" si="8"/>
        <v>0.39270264828494206</v>
      </c>
      <c r="AD47" s="4">
        <v>0</v>
      </c>
      <c r="AE47" s="21">
        <f t="shared" si="3"/>
        <v>0.39270264828494206</v>
      </c>
      <c r="AF47" s="4">
        <f t="shared" si="5"/>
        <v>34.181199524404207</v>
      </c>
      <c r="AG47" s="65"/>
      <c r="AH47" s="65"/>
      <c r="AI47" s="65"/>
      <c r="AJ47" s="65"/>
      <c r="AK47" s="79"/>
      <c r="AL47" s="65"/>
      <c r="AM47" s="65"/>
      <c r="AN47" s="65"/>
      <c r="AO47" s="65"/>
      <c r="AP47" s="107"/>
      <c r="AQ47" s="107"/>
      <c r="AR47" s="109"/>
      <c r="AS47" s="69"/>
      <c r="AT47" s="69"/>
      <c r="AU47" s="69"/>
      <c r="AV47" s="66"/>
      <c r="AW47" s="66"/>
      <c r="AX47" s="2"/>
      <c r="AY47" s="4"/>
      <c r="AZ47" s="86"/>
      <c r="BD47" s="68"/>
      <c r="BE47" s="46"/>
      <c r="BF47" s="46"/>
      <c r="BG47" s="46"/>
      <c r="BH47" s="46"/>
      <c r="BN47" s="4"/>
      <c r="BO47" s="23"/>
      <c r="BP47" s="4"/>
      <c r="BQ47" s="24"/>
      <c r="CE47" s="24"/>
      <c r="CF47" s="24"/>
      <c r="CG47" s="24"/>
      <c r="CH47" s="24"/>
      <c r="CI47" s="24"/>
      <c r="CJ47" s="24"/>
      <c r="CK47" s="24"/>
      <c r="CL47" s="26"/>
      <c r="CM47" s="26"/>
    </row>
    <row r="48" spans="1:91">
      <c r="A48" s="9"/>
      <c r="B48" s="9"/>
      <c r="C48" s="9"/>
      <c r="D48" s="9"/>
      <c r="E48" s="9"/>
      <c r="F48" s="9"/>
      <c r="G48" s="9"/>
      <c r="H48" s="9"/>
      <c r="I48" s="4"/>
      <c r="J48" s="4">
        <v>4187.49</v>
      </c>
      <c r="K48" s="39" t="s">
        <v>62</v>
      </c>
      <c r="L48" s="9" t="s">
        <v>34</v>
      </c>
      <c r="M48" s="20">
        <v>36.4</v>
      </c>
      <c r="N48" s="53">
        <v>19.38</v>
      </c>
      <c r="O48" s="53">
        <v>18.91</v>
      </c>
      <c r="P48" s="53">
        <v>19.559999999999999</v>
      </c>
      <c r="Q48" s="53">
        <v>18.559999999999999</v>
      </c>
      <c r="R48" s="53">
        <v>18.95</v>
      </c>
      <c r="S48" s="53">
        <v>19.09</v>
      </c>
      <c r="U48" s="4">
        <f>AVERAGE(N48:S48)</f>
        <v>19.074999999999999</v>
      </c>
      <c r="V48" s="4">
        <f>SQRT((2*STDEV(N48:S48)/SQRT(COUNT(N48:S48)))^2+(2*0.09)^2)</f>
        <v>0.34245194310053678</v>
      </c>
      <c r="W48" s="19">
        <v>0.27</v>
      </c>
      <c r="X48" s="19">
        <v>0.28999999999999998</v>
      </c>
      <c r="Z48" s="20"/>
      <c r="AA48" s="21"/>
      <c r="AB48" s="9"/>
      <c r="AD48" s="4"/>
      <c r="AE48" s="21"/>
      <c r="AF48" s="4"/>
      <c r="AG48" s="65"/>
      <c r="AH48" s="65"/>
      <c r="AI48" s="65"/>
      <c r="AJ48" s="65"/>
      <c r="AK48" s="79"/>
      <c r="AL48" s="65"/>
      <c r="AM48" s="65"/>
      <c r="AN48" s="65"/>
      <c r="AO48" s="65"/>
      <c r="AP48" s="107"/>
      <c r="AQ48" s="107"/>
      <c r="AR48" s="109"/>
      <c r="AS48" s="69"/>
      <c r="AT48" s="69"/>
      <c r="AU48" s="69"/>
      <c r="AV48" s="66"/>
      <c r="AW48" s="66"/>
      <c r="AX48" s="2"/>
      <c r="AY48" s="4"/>
      <c r="AZ48" s="86"/>
      <c r="BD48" s="68"/>
      <c r="BE48" s="46"/>
      <c r="BF48" s="46"/>
      <c r="BG48" s="46"/>
      <c r="BH48" s="46"/>
      <c r="BN48" s="4"/>
      <c r="BO48" s="23"/>
      <c r="BP48" s="4"/>
      <c r="BQ48" s="24"/>
      <c r="CE48" s="24"/>
      <c r="CF48" s="24"/>
      <c r="CG48" s="24"/>
      <c r="CH48" s="24"/>
      <c r="CI48" s="24"/>
      <c r="CJ48" s="24"/>
      <c r="CK48" s="24"/>
      <c r="CL48" s="26"/>
      <c r="CM48" s="26"/>
    </row>
    <row r="49" spans="1:91">
      <c r="A49" s="9">
        <v>165</v>
      </c>
      <c r="B49" s="9">
        <v>999</v>
      </c>
      <c r="C49" s="9" t="s">
        <v>23</v>
      </c>
      <c r="D49" s="9">
        <v>16</v>
      </c>
      <c r="E49" s="9" t="s">
        <v>20</v>
      </c>
      <c r="F49" s="9">
        <v>1</v>
      </c>
      <c r="G49" s="9">
        <v>18</v>
      </c>
      <c r="H49" s="9">
        <v>20</v>
      </c>
      <c r="I49" s="4">
        <v>140.78</v>
      </c>
      <c r="J49" s="4">
        <v>4580.2950000000001</v>
      </c>
      <c r="K49" s="39" t="s">
        <v>63</v>
      </c>
      <c r="L49" s="9" t="s">
        <v>35</v>
      </c>
      <c r="M49" s="20">
        <v>50.05</v>
      </c>
      <c r="N49" s="4">
        <v>20.136231918732594</v>
      </c>
      <c r="O49" s="4">
        <v>20.097027291581917</v>
      </c>
      <c r="P49" s="4">
        <v>20.224386109036985</v>
      </c>
      <c r="Q49" s="4">
        <v>19.976140111113374</v>
      </c>
      <c r="R49" s="4"/>
      <c r="S49" s="4"/>
      <c r="T49" s="60">
        <v>17.55</v>
      </c>
      <c r="U49" s="4">
        <f>AVERAGE(N49:S49)</f>
        <v>20.108446357616216</v>
      </c>
      <c r="V49" s="4">
        <f>SQRT((2*STDEV(N49:S49)/SQRT(COUNT(N49:S49)))^2+(2*0.09)^2)</f>
        <v>0.20740411543556556</v>
      </c>
      <c r="W49" s="19">
        <v>0.33</v>
      </c>
      <c r="X49" s="19">
        <f t="shared" si="4"/>
        <v>0.33</v>
      </c>
      <c r="Y49" s="4">
        <v>24.778914147378103</v>
      </c>
      <c r="Z49" s="20">
        <v>29.87448782834878</v>
      </c>
      <c r="AA49" s="21">
        <v>3.0519500000000002</v>
      </c>
      <c r="AB49" s="9">
        <v>-1.25</v>
      </c>
      <c r="AC49" s="4">
        <f>-21.9+AB49+5*(12.4244+0.4*Y49)^0.5</f>
        <v>0.48047061473345209</v>
      </c>
      <c r="AD49" s="4">
        <v>0</v>
      </c>
      <c r="AE49" s="21">
        <f t="shared" si="3"/>
        <v>0.48047061473345209</v>
      </c>
      <c r="AF49" s="4">
        <f t="shared" si="5"/>
        <v>34.456334215465368</v>
      </c>
      <c r="AG49" s="4">
        <v>8.0743354470422553</v>
      </c>
      <c r="AH49" s="4">
        <v>4.153283338130187E-2</v>
      </c>
      <c r="AI49" s="4">
        <v>7.9907976729709027</v>
      </c>
      <c r="AJ49" s="4">
        <v>4.3456118866908255E-2</v>
      </c>
      <c r="AK49" s="64">
        <f>39.61-0.1*(J49/1000)</f>
        <v>39.151970499999997</v>
      </c>
      <c r="AL49" s="4">
        <v>8.1291866772906722</v>
      </c>
      <c r="AM49" s="4">
        <v>3.8871042933926958E-2</v>
      </c>
      <c r="AN49" s="4">
        <v>8.0480182060691732</v>
      </c>
      <c r="AO49" s="4">
        <v>4.044765209016532E-2</v>
      </c>
      <c r="AP49" s="46">
        <v>241.2</v>
      </c>
      <c r="AQ49" s="46">
        <v>238.7</v>
      </c>
      <c r="AR49" s="67">
        <v>424.7</v>
      </c>
      <c r="AS49" s="46">
        <v>519.29999999999995</v>
      </c>
      <c r="AT49" s="46">
        <v>322.10000000000002</v>
      </c>
      <c r="AU49" s="46">
        <v>393.9</v>
      </c>
      <c r="AV49" s="46">
        <v>75.462412499535162</v>
      </c>
      <c r="AW49" s="46">
        <v>89.436030770601619</v>
      </c>
      <c r="AX49" s="2"/>
      <c r="AY49" s="4"/>
      <c r="AZ49" s="86"/>
      <c r="BA49" s="82"/>
      <c r="BD49" s="67"/>
      <c r="BE49" s="46"/>
      <c r="BF49" s="46"/>
      <c r="BG49" s="46"/>
      <c r="BH49" s="46"/>
      <c r="BI49" s="72"/>
      <c r="BJ49" s="72"/>
      <c r="BL49" s="72"/>
      <c r="BN49" s="4"/>
      <c r="BO49" s="23"/>
      <c r="BP49" s="4"/>
      <c r="BQ49" s="24"/>
      <c r="CE49" s="24"/>
      <c r="CF49" s="24"/>
      <c r="CG49" s="24"/>
      <c r="CH49" s="24"/>
      <c r="CI49" s="24"/>
      <c r="CJ49" s="24"/>
      <c r="CK49" s="24"/>
      <c r="CL49" s="26"/>
      <c r="CM49" s="26"/>
    </row>
    <row r="50" spans="1:91">
      <c r="A50" s="9"/>
      <c r="B50" s="9"/>
      <c r="C50" s="9"/>
      <c r="D50" s="9"/>
      <c r="E50" s="9"/>
      <c r="F50" s="9"/>
      <c r="G50" s="9"/>
      <c r="H50" s="9"/>
      <c r="I50" s="4"/>
      <c r="K50" s="52"/>
      <c r="L50" s="9"/>
      <c r="M50" s="20"/>
      <c r="N50" s="4"/>
      <c r="O50" s="4"/>
      <c r="P50" s="4"/>
      <c r="Q50" s="4"/>
      <c r="R50" s="4"/>
      <c r="S50" s="4"/>
      <c r="T50" s="60"/>
      <c r="U50" s="4"/>
      <c r="V50" s="4"/>
      <c r="W50" s="19"/>
      <c r="X50" s="19"/>
      <c r="Z50" s="20"/>
      <c r="AA50" s="21"/>
      <c r="AB50" s="9"/>
      <c r="AD50" s="4"/>
      <c r="AE50" s="21"/>
      <c r="AF50" s="4"/>
      <c r="AG50" s="4"/>
      <c r="AH50" s="21"/>
      <c r="AI50" s="4"/>
      <c r="AJ50" s="4"/>
      <c r="AK50" s="64"/>
      <c r="AL50" s="4"/>
      <c r="AM50" s="4"/>
      <c r="AN50" s="4"/>
      <c r="AO50" s="4"/>
      <c r="AR50" s="67"/>
      <c r="AS50" s="46"/>
      <c r="AT50" s="46"/>
      <c r="AU50" s="46"/>
      <c r="AV50" s="46"/>
      <c r="AW50" s="46"/>
      <c r="AX50" s="2"/>
      <c r="AY50" s="4"/>
      <c r="AZ50" s="3"/>
      <c r="BD50" s="67"/>
      <c r="BE50" s="46"/>
      <c r="BF50" s="46"/>
      <c r="BG50" s="46"/>
      <c r="BH50" s="46"/>
      <c r="BI50" s="72"/>
      <c r="BJ50" s="72"/>
      <c r="BL50" s="72"/>
      <c r="BN50" s="4"/>
      <c r="BO50" s="23"/>
      <c r="BP50" s="4"/>
      <c r="BQ50" s="24"/>
      <c r="CE50" s="24"/>
      <c r="CF50" s="24"/>
      <c r="CG50" s="24"/>
      <c r="CH50" s="24"/>
      <c r="CI50" s="24"/>
      <c r="CJ50" s="24"/>
      <c r="CK50" s="24"/>
      <c r="CL50" s="26"/>
      <c r="CM50" s="26"/>
    </row>
    <row r="51" spans="1:91">
      <c r="A51" s="9"/>
      <c r="B51" s="9"/>
      <c r="C51" s="9"/>
      <c r="D51" s="9"/>
      <c r="E51" s="9"/>
      <c r="F51" s="9"/>
      <c r="G51" s="9"/>
      <c r="H51" s="9"/>
      <c r="I51" s="4"/>
      <c r="K51" s="52"/>
      <c r="L51" s="9"/>
      <c r="M51" s="20"/>
      <c r="N51" s="4"/>
      <c r="O51" s="4"/>
      <c r="P51" s="4"/>
      <c r="Q51" s="4"/>
      <c r="R51" s="4"/>
      <c r="S51" s="4"/>
      <c r="T51" s="60"/>
      <c r="U51" s="4"/>
      <c r="V51" s="4"/>
      <c r="W51" s="19"/>
      <c r="X51" s="19"/>
      <c r="Z51" s="20"/>
      <c r="AA51" s="21"/>
      <c r="AB51" s="9"/>
      <c r="AD51" s="4"/>
      <c r="AE51" s="21"/>
      <c r="AF51" s="4"/>
      <c r="AG51" s="4"/>
      <c r="AH51" s="4"/>
      <c r="AI51" s="4"/>
      <c r="AJ51" s="4"/>
      <c r="AK51" s="64"/>
      <c r="AL51" s="4"/>
      <c r="AM51" s="4"/>
      <c r="AN51" s="4"/>
      <c r="AO51" s="4"/>
      <c r="AR51" s="67"/>
      <c r="AS51" s="46"/>
      <c r="AT51" s="46"/>
      <c r="AU51" s="46"/>
      <c r="AV51" s="46"/>
      <c r="AW51" s="46"/>
      <c r="AX51" s="2"/>
      <c r="AY51" s="4"/>
      <c r="AZ51" s="3"/>
      <c r="BD51" s="67"/>
      <c r="BE51" s="46"/>
      <c r="BF51" s="46"/>
      <c r="BG51" s="46"/>
      <c r="BH51" s="46"/>
      <c r="BI51" s="72"/>
      <c r="BJ51" s="72"/>
      <c r="BL51" s="72"/>
      <c r="BN51" s="4"/>
      <c r="BO51" s="23"/>
      <c r="BP51" s="4"/>
      <c r="BQ51" s="24"/>
      <c r="CE51" s="24"/>
      <c r="CF51" s="24"/>
      <c r="CG51" s="24"/>
      <c r="CH51" s="24"/>
      <c r="CI51" s="24"/>
      <c r="CJ51" s="24"/>
      <c r="CK51" s="24"/>
      <c r="CL51" s="26"/>
      <c r="CM51" s="26"/>
    </row>
    <row r="52" spans="1:91">
      <c r="L52" s="9"/>
      <c r="U52" s="2"/>
      <c r="V52" s="4"/>
      <c r="W52" s="19"/>
      <c r="X52" s="19"/>
      <c r="Y52" s="9"/>
      <c r="AG52" s="41"/>
      <c r="AH52" s="2"/>
      <c r="AI52" s="41"/>
      <c r="AJ52" s="42"/>
      <c r="AK52" s="80"/>
      <c r="AL52" s="41"/>
      <c r="AM52" s="42"/>
      <c r="AN52" s="41"/>
      <c r="AR52" s="6"/>
      <c r="AS52" s="9"/>
      <c r="AT52" s="9"/>
      <c r="AU52" s="9"/>
      <c r="AV52" s="43"/>
      <c r="AW52" s="43"/>
      <c r="AX52" s="25"/>
      <c r="AY52" s="2"/>
      <c r="AZ52" s="3"/>
      <c r="BD52" s="6"/>
      <c r="BG52" s="23"/>
    </row>
    <row r="53" spans="1:91">
      <c r="L53" s="9"/>
      <c r="X53" s="19"/>
      <c r="AH53" s="21"/>
      <c r="AJ53" s="21"/>
      <c r="AM53" s="21"/>
      <c r="AO53" s="21"/>
      <c r="AR53" s="6"/>
      <c r="AS53" s="9"/>
      <c r="AT53" s="9"/>
      <c r="AU53" s="9"/>
      <c r="AV53" s="46"/>
      <c r="AW53" s="46"/>
      <c r="AY53" s="21"/>
      <c r="AZ53" s="3"/>
      <c r="BD53" s="6"/>
      <c r="BE53" s="75"/>
      <c r="BF53" s="75"/>
      <c r="BG53" s="75"/>
      <c r="BH53" s="75"/>
      <c r="BI53" s="75"/>
      <c r="BJ53" s="75"/>
    </row>
    <row r="54" spans="1:91">
      <c r="A54" s="81" t="s">
        <v>98</v>
      </c>
      <c r="B54" s="9"/>
      <c r="C54" s="9"/>
      <c r="D54" s="9"/>
      <c r="E54" s="9"/>
      <c r="F54" s="9"/>
      <c r="G54" s="9"/>
      <c r="H54" s="9"/>
      <c r="I54" s="4"/>
      <c r="J54" s="47"/>
      <c r="L54" s="9"/>
      <c r="AR54" s="6"/>
      <c r="AS54" s="9"/>
      <c r="AT54" s="9"/>
      <c r="AU54" s="9"/>
      <c r="AV54" s="46"/>
      <c r="AW54" s="46"/>
      <c r="BD54" s="6"/>
      <c r="BG54" s="23"/>
    </row>
    <row r="55" spans="1:91">
      <c r="A55" s="9">
        <v>165</v>
      </c>
      <c r="B55" s="9">
        <v>999</v>
      </c>
      <c r="C55" s="9" t="s">
        <v>23</v>
      </c>
      <c r="D55" s="9">
        <v>10</v>
      </c>
      <c r="E55" s="9" t="s">
        <v>20</v>
      </c>
      <c r="F55" s="9">
        <v>5</v>
      </c>
      <c r="G55" s="9">
        <v>92</v>
      </c>
      <c r="H55" s="9">
        <v>94</v>
      </c>
      <c r="I55" s="4">
        <v>90.52</v>
      </c>
      <c r="J55" s="4">
        <v>2781.4140000000002</v>
      </c>
      <c r="K55" s="36" t="s">
        <v>42</v>
      </c>
      <c r="L55" s="9" t="s">
        <v>35</v>
      </c>
      <c r="M55" s="1">
        <v>24.7</v>
      </c>
      <c r="N55" s="4">
        <v>20.765579875421381</v>
      </c>
      <c r="O55" s="4">
        <v>20.959354179789447</v>
      </c>
      <c r="P55" s="4">
        <v>20.758608498126829</v>
      </c>
      <c r="Q55" s="4">
        <v>20.713956701620575</v>
      </c>
      <c r="R55" s="4">
        <v>20.799374813739558</v>
      </c>
      <c r="U55" s="4">
        <f>AVERAGE(N55:S55)</f>
        <v>20.799374813739558</v>
      </c>
      <c r="V55" s="4">
        <f>SQRT((2*STDEV(N55:S55)/SQRT(COUNT(N55:S55)))^2+(2*0.09)^2)</f>
        <v>0.19884347702867275</v>
      </c>
      <c r="W55" s="19">
        <v>0.3</v>
      </c>
      <c r="X55" s="19">
        <f>MAX(V55:W55)</f>
        <v>0.3</v>
      </c>
      <c r="AR55" s="48"/>
      <c r="AS55" s="33"/>
      <c r="AT55" s="33"/>
      <c r="AU55" s="33"/>
      <c r="AZ55" s="71"/>
      <c r="BD55" s="48"/>
      <c r="BG55" s="23"/>
    </row>
    <row r="56" spans="1:91">
      <c r="A56" s="9">
        <v>165</v>
      </c>
      <c r="B56" s="9">
        <v>999</v>
      </c>
      <c r="C56" s="9" t="s">
        <v>23</v>
      </c>
      <c r="D56" s="9">
        <v>14</v>
      </c>
      <c r="E56" s="9" t="s">
        <v>20</v>
      </c>
      <c r="F56" s="9">
        <v>1</v>
      </c>
      <c r="G56" s="9">
        <v>48</v>
      </c>
      <c r="H56" s="9">
        <v>50</v>
      </c>
      <c r="I56" s="4">
        <v>122.08</v>
      </c>
      <c r="J56" s="4">
        <v>3870.1309999999999</v>
      </c>
      <c r="K56" s="39" t="s">
        <v>58</v>
      </c>
      <c r="L56" s="9" t="s">
        <v>35</v>
      </c>
      <c r="M56" s="1">
        <v>11.97</v>
      </c>
      <c r="N56" s="4">
        <v>20.789392501090241</v>
      </c>
      <c r="O56" s="4">
        <v>19.658680080552937</v>
      </c>
      <c r="P56" s="4">
        <v>20.616982094882495</v>
      </c>
      <c r="Q56" s="4">
        <v>20.188104962687305</v>
      </c>
      <c r="R56" s="4">
        <v>20.242026941903912</v>
      </c>
      <c r="U56" s="4">
        <f>AVERAGE(N56:S56)</f>
        <v>20.29903731622338</v>
      </c>
      <c r="V56" s="4">
        <f>SQRT((2*STDEV(N56:S56)/SQRT(COUNT(N56:S56)))^2+(2*0.09)^2)</f>
        <v>0.43108018945875864</v>
      </c>
      <c r="W56" s="19">
        <v>0.3</v>
      </c>
      <c r="X56" s="19">
        <f>MAX(V56:W56)</f>
        <v>0.43108018945875864</v>
      </c>
      <c r="BG56" s="23"/>
    </row>
    <row r="57" spans="1:91">
      <c r="A57" s="9">
        <v>165</v>
      </c>
      <c r="B57" s="9">
        <v>999</v>
      </c>
      <c r="C57" s="9" t="s">
        <v>23</v>
      </c>
      <c r="D57" s="9">
        <v>16</v>
      </c>
      <c r="E57" s="9" t="s">
        <v>20</v>
      </c>
      <c r="F57" s="9">
        <v>1</v>
      </c>
      <c r="G57" s="9">
        <v>18</v>
      </c>
      <c r="H57" s="9">
        <v>20</v>
      </c>
      <c r="I57" s="4">
        <v>140.78</v>
      </c>
      <c r="J57" s="4">
        <v>4580.2950000000001</v>
      </c>
      <c r="K57" s="39" t="s">
        <v>63</v>
      </c>
      <c r="L57" s="9" t="s">
        <v>35</v>
      </c>
      <c r="M57" s="1">
        <v>13.86</v>
      </c>
      <c r="N57" s="4">
        <v>20.29347520659708</v>
      </c>
      <c r="O57" s="4">
        <v>20.240527720980506</v>
      </c>
      <c r="P57" s="4">
        <v>20.132109061192782</v>
      </c>
      <c r="Q57" s="4"/>
      <c r="R57" s="4"/>
      <c r="U57" s="4">
        <f>AVERAGE(N57:S57)</f>
        <v>20.222037329590123</v>
      </c>
      <c r="V57" s="4">
        <f>SQRT((2*STDEV(N57:S57)/SQRT(COUNT(N57:S57)))^2+(2*0.09)^2)</f>
        <v>0.20352290338268203</v>
      </c>
      <c r="W57" s="19">
        <v>0.39</v>
      </c>
      <c r="X57" s="19">
        <f>MAX(V57:W57)</f>
        <v>0.39</v>
      </c>
      <c r="BG57" s="23"/>
    </row>
    <row r="58" spans="1:91">
      <c r="AR58" s="6"/>
      <c r="AS58" s="6"/>
      <c r="AT58" s="6"/>
      <c r="BD58" s="6"/>
      <c r="BG58" s="23"/>
    </row>
    <row r="59" spans="1:91">
      <c r="AR59" s="31"/>
      <c r="AS59" s="31"/>
      <c r="AT59" s="49"/>
      <c r="BD59" s="31"/>
      <c r="BG59" s="23"/>
    </row>
    <row r="60" spans="1:91">
      <c r="U60" s="4"/>
      <c r="AR60" s="31"/>
      <c r="AS60" s="31"/>
      <c r="AT60" s="49"/>
      <c r="BD60" s="31"/>
      <c r="BG60" s="23"/>
    </row>
    <row r="61" spans="1:91">
      <c r="K61" s="50"/>
      <c r="U61" s="4"/>
      <c r="V61" s="4"/>
      <c r="W61" s="19"/>
      <c r="X61" s="19"/>
      <c r="AR61" s="31"/>
      <c r="AS61" s="31"/>
      <c r="AT61" s="49"/>
      <c r="AU61" s="51"/>
      <c r="BD61" s="31"/>
      <c r="BG61" s="23"/>
    </row>
    <row r="62" spans="1:91">
      <c r="K62" s="52"/>
      <c r="U62" s="4"/>
      <c r="AR62" s="31"/>
      <c r="AS62" s="31"/>
      <c r="AT62" s="49"/>
      <c r="BD62" s="31"/>
      <c r="BG62" s="23"/>
    </row>
    <row r="63" spans="1:91">
      <c r="K63" s="52"/>
      <c r="AR63" s="31"/>
      <c r="AS63" s="31"/>
      <c r="AT63" s="49"/>
      <c r="BD63" s="31"/>
      <c r="BG63" s="23"/>
    </row>
    <row r="64" spans="1:91">
      <c r="J64" s="32"/>
      <c r="K64" s="52"/>
      <c r="AR64" s="31"/>
      <c r="AS64" s="31"/>
      <c r="AT64" s="49"/>
      <c r="BD64" s="31"/>
      <c r="BG64" s="23"/>
    </row>
    <row r="65" spans="10:59">
      <c r="K65" s="52"/>
      <c r="AR65" s="31"/>
      <c r="AS65" s="31"/>
      <c r="AT65" s="49"/>
      <c r="AU65" s="51"/>
      <c r="BD65" s="31"/>
      <c r="BG65" s="23"/>
    </row>
    <row r="66" spans="10:59">
      <c r="K66" s="52"/>
      <c r="AR66" s="31"/>
      <c r="AS66" s="31"/>
      <c r="AT66" s="49"/>
      <c r="BD66" s="31"/>
      <c r="BG66" s="23"/>
    </row>
    <row r="67" spans="10:59">
      <c r="K67" s="52"/>
      <c r="M67" s="4"/>
      <c r="N67" s="4"/>
      <c r="O67" s="4"/>
      <c r="P67" s="4"/>
      <c r="Q67" s="4"/>
      <c r="R67" s="4"/>
      <c r="S67" s="4"/>
      <c r="T67" s="60"/>
      <c r="U67" s="4"/>
      <c r="V67" s="4"/>
      <c r="W67" s="19"/>
      <c r="X67" s="19"/>
      <c r="Y67" s="2"/>
      <c r="AR67" s="31"/>
      <c r="AS67" s="31"/>
      <c r="AT67" s="49"/>
      <c r="AU67" s="51"/>
      <c r="BD67" s="31"/>
      <c r="BG67" s="23"/>
    </row>
    <row r="68" spans="10:59">
      <c r="U68" s="4"/>
      <c r="V68" s="4"/>
      <c r="W68" s="19"/>
      <c r="X68" s="19"/>
      <c r="Y68" s="2"/>
      <c r="AA68" s="9"/>
      <c r="AB68" s="9"/>
      <c r="BG68" s="23"/>
    </row>
    <row r="69" spans="10:59">
      <c r="J69" s="53"/>
      <c r="L69" s="11"/>
      <c r="M69" s="12"/>
      <c r="N69" s="12"/>
      <c r="O69" s="12"/>
      <c r="P69" s="12"/>
      <c r="Q69" s="12"/>
      <c r="R69" s="12"/>
      <c r="S69" s="12"/>
      <c r="T69" s="63"/>
      <c r="U69" s="53"/>
      <c r="V69" s="53"/>
      <c r="W69" s="54"/>
      <c r="X69" s="54"/>
      <c r="Y69" s="2"/>
      <c r="Z69" s="9"/>
      <c r="AA69" s="9"/>
      <c r="AB69" s="9"/>
      <c r="BG69" s="23"/>
    </row>
    <row r="70" spans="10:59">
      <c r="L70" s="8"/>
      <c r="M70" s="4"/>
      <c r="N70" s="4"/>
      <c r="O70" s="4"/>
      <c r="P70" s="4"/>
      <c r="Q70" s="4"/>
      <c r="R70" s="4"/>
      <c r="S70" s="4"/>
      <c r="T70" s="60"/>
      <c r="U70" s="4"/>
      <c r="V70" s="4"/>
      <c r="W70" s="19"/>
      <c r="X70" s="19"/>
      <c r="Y70" s="2"/>
      <c r="Z70" s="9"/>
      <c r="AA70" s="9"/>
      <c r="AB70" s="9"/>
      <c r="BG70" s="23"/>
    </row>
    <row r="71" spans="10:59">
      <c r="L71" s="8"/>
      <c r="M71" s="4"/>
      <c r="N71" s="4"/>
      <c r="O71" s="4"/>
      <c r="P71" s="4"/>
      <c r="Q71" s="4"/>
      <c r="R71" s="4"/>
      <c r="S71" s="4"/>
      <c r="T71" s="60"/>
      <c r="U71" s="4"/>
      <c r="V71" s="4"/>
      <c r="W71" s="19"/>
      <c r="X71" s="19"/>
      <c r="Y71" s="2"/>
      <c r="Z71" s="9"/>
      <c r="AA71" s="9"/>
      <c r="AB71" s="9"/>
    </row>
    <row r="72" spans="10:59">
      <c r="L72" s="8"/>
      <c r="M72" s="4"/>
      <c r="N72" s="4"/>
      <c r="O72" s="4"/>
      <c r="P72" s="4"/>
      <c r="Q72" s="4"/>
      <c r="R72" s="4"/>
      <c r="S72" s="4"/>
      <c r="T72" s="60"/>
      <c r="U72" s="4"/>
      <c r="V72" s="4"/>
      <c r="W72" s="19"/>
      <c r="X72" s="19"/>
      <c r="Y72" s="2"/>
      <c r="AA72" s="9"/>
    </row>
    <row r="73" spans="10:59">
      <c r="L73" s="8"/>
      <c r="U73" s="4"/>
      <c r="V73" s="4"/>
      <c r="W73" s="19"/>
      <c r="X73" s="19"/>
      <c r="Y73" s="2"/>
      <c r="Z73" s="9"/>
      <c r="AA73" s="9"/>
      <c r="AB73" s="9"/>
    </row>
    <row r="74" spans="10:59">
      <c r="L74" s="8"/>
      <c r="M74" s="4"/>
      <c r="N74" s="4"/>
      <c r="O74" s="4"/>
      <c r="P74" s="4"/>
      <c r="Q74" s="4"/>
      <c r="R74" s="4"/>
      <c r="S74" s="4"/>
      <c r="T74" s="60"/>
      <c r="U74" s="4"/>
      <c r="V74" s="4"/>
      <c r="W74" s="19"/>
      <c r="X74" s="19"/>
      <c r="Y74" s="2"/>
      <c r="AA74" s="9"/>
      <c r="AR74" s="31"/>
      <c r="AS74" s="31"/>
      <c r="AT74" s="49"/>
      <c r="BD74" s="31"/>
    </row>
    <row r="75" spans="10:59">
      <c r="K75" s="52"/>
      <c r="L75" s="8"/>
      <c r="M75" s="4"/>
      <c r="N75" s="4"/>
      <c r="O75" s="4"/>
      <c r="P75" s="4"/>
      <c r="Q75" s="4"/>
      <c r="R75" s="4"/>
      <c r="S75" s="4"/>
      <c r="T75" s="60"/>
      <c r="U75" s="4"/>
      <c r="V75" s="4"/>
      <c r="W75" s="19"/>
      <c r="X75" s="19"/>
      <c r="Y75" s="2"/>
      <c r="AA75" s="9"/>
      <c r="AB75" s="9"/>
      <c r="AR75" s="31"/>
      <c r="AS75" s="31"/>
      <c r="AT75" s="49"/>
      <c r="AU75" s="51"/>
      <c r="BD75" s="31"/>
    </row>
    <row r="77" spans="10:59">
      <c r="AR77" s="31"/>
      <c r="AS77" s="31"/>
      <c r="AT77" s="49"/>
      <c r="BD77" s="31"/>
    </row>
    <row r="78" spans="10:59">
      <c r="K78" s="52"/>
      <c r="U78" s="4"/>
      <c r="V78" s="4"/>
      <c r="W78" s="19"/>
      <c r="X78" s="19"/>
      <c r="AR78" s="31"/>
      <c r="AS78" s="31"/>
      <c r="AT78" s="49"/>
      <c r="BD78" s="31"/>
    </row>
    <row r="79" spans="10:59">
      <c r="K79" s="50"/>
      <c r="U79" s="4"/>
      <c r="V79" s="4"/>
      <c r="W79" s="19"/>
      <c r="X79" s="19"/>
      <c r="AR79" s="31"/>
      <c r="AS79" s="31"/>
      <c r="AT79" s="49"/>
      <c r="AU79" s="51"/>
      <c r="BD79" s="31"/>
    </row>
    <row r="80" spans="10:59">
      <c r="K80" s="52"/>
      <c r="AR80" s="31"/>
      <c r="AS80" s="31"/>
      <c r="AT80" s="49"/>
      <c r="BD80" s="31"/>
    </row>
    <row r="81" spans="10:56">
      <c r="K81" s="52"/>
      <c r="V81" s="4"/>
      <c r="W81" s="19"/>
      <c r="X81" s="19"/>
      <c r="Y81" s="47"/>
      <c r="Z81" s="47"/>
      <c r="AR81" s="31"/>
      <c r="AS81" s="31"/>
      <c r="AT81" s="49"/>
      <c r="AU81" s="51"/>
      <c r="BD81" s="31"/>
    </row>
    <row r="82" spans="10:56">
      <c r="M82" s="4"/>
      <c r="N82" s="4"/>
      <c r="O82" s="4"/>
      <c r="P82" s="4"/>
      <c r="Q82" s="4"/>
      <c r="R82" s="4"/>
      <c r="S82" s="4"/>
      <c r="T82" s="60"/>
      <c r="U82" s="4"/>
      <c r="V82" s="4"/>
      <c r="W82" s="19"/>
      <c r="X82" s="19"/>
      <c r="Y82" s="2"/>
    </row>
    <row r="83" spans="10:56">
      <c r="K83" s="52"/>
      <c r="L83" s="8"/>
      <c r="M83" s="4"/>
      <c r="N83" s="4"/>
      <c r="O83" s="4"/>
      <c r="P83" s="4"/>
      <c r="Q83" s="4"/>
      <c r="R83" s="4"/>
      <c r="S83" s="4"/>
      <c r="T83" s="60"/>
      <c r="U83" s="4"/>
      <c r="V83" s="4"/>
      <c r="W83" s="19"/>
      <c r="X83" s="19"/>
      <c r="Y83" s="2"/>
    </row>
    <row r="84" spans="10:56">
      <c r="K84" s="52"/>
      <c r="M84" s="4"/>
      <c r="N84" s="4"/>
      <c r="O84" s="4"/>
      <c r="P84" s="4"/>
      <c r="Q84" s="4"/>
      <c r="R84" s="4"/>
      <c r="S84" s="4"/>
      <c r="T84" s="60"/>
      <c r="U84" s="4"/>
      <c r="V84" s="4"/>
      <c r="W84" s="19"/>
      <c r="X84" s="19"/>
      <c r="Z84" s="9"/>
      <c r="AA84" s="9"/>
    </row>
    <row r="85" spans="10:56">
      <c r="Y85" s="2"/>
      <c r="Z85" s="9"/>
      <c r="AA85" s="9"/>
    </row>
    <row r="86" spans="10:56">
      <c r="L86" s="8"/>
      <c r="M86" s="4"/>
      <c r="N86" s="4"/>
      <c r="O86" s="4"/>
      <c r="P86" s="4"/>
      <c r="Q86" s="4"/>
      <c r="R86" s="4"/>
      <c r="S86" s="4"/>
      <c r="T86" s="60"/>
      <c r="U86" s="4"/>
      <c r="V86" s="4"/>
      <c r="W86" s="19"/>
      <c r="X86" s="19"/>
      <c r="Y86" s="2"/>
      <c r="AU86" s="51"/>
    </row>
    <row r="87" spans="10:56">
      <c r="J87" s="53"/>
      <c r="K87" s="52"/>
      <c r="L87" s="11"/>
      <c r="M87" s="12"/>
      <c r="N87" s="12"/>
      <c r="O87" s="12"/>
      <c r="P87" s="12"/>
      <c r="Q87" s="12"/>
      <c r="R87" s="12"/>
      <c r="S87" s="12"/>
      <c r="T87" s="63"/>
      <c r="U87" s="53"/>
      <c r="V87" s="53"/>
      <c r="W87" s="54"/>
      <c r="X87" s="54"/>
      <c r="Y87" s="2"/>
      <c r="Z87" s="9"/>
      <c r="AA87" s="9"/>
      <c r="AU87" s="51"/>
    </row>
    <row r="88" spans="10:56">
      <c r="L88" s="8"/>
      <c r="M88" s="4"/>
      <c r="N88" s="4"/>
      <c r="O88" s="4"/>
      <c r="P88" s="4"/>
      <c r="Q88" s="4"/>
      <c r="R88" s="4"/>
      <c r="S88" s="4"/>
      <c r="T88" s="60"/>
      <c r="U88" s="4"/>
      <c r="V88" s="4"/>
      <c r="W88" s="19"/>
      <c r="X88" s="19"/>
      <c r="Y88" s="2"/>
      <c r="AU88" s="55"/>
    </row>
    <row r="89" spans="10:56">
      <c r="L89" s="8"/>
      <c r="M89" s="4"/>
      <c r="N89" s="4"/>
      <c r="O89" s="4"/>
      <c r="P89" s="4"/>
      <c r="Q89" s="4"/>
      <c r="R89" s="4"/>
      <c r="S89" s="4"/>
      <c r="T89" s="60"/>
      <c r="U89" s="4"/>
      <c r="V89" s="4"/>
      <c r="W89" s="19"/>
      <c r="X89" s="19"/>
      <c r="Y89" s="2"/>
    </row>
    <row r="90" spans="10:56">
      <c r="K90" s="52"/>
      <c r="U90" s="4"/>
      <c r="V90" s="4"/>
      <c r="W90" s="19"/>
      <c r="X90" s="19"/>
    </row>
    <row r="91" spans="10:56">
      <c r="K91" s="52"/>
      <c r="L91" s="8"/>
      <c r="M91" s="4"/>
      <c r="N91" s="4"/>
      <c r="O91" s="4"/>
      <c r="P91" s="4"/>
      <c r="Q91" s="4"/>
      <c r="R91" s="4"/>
      <c r="S91" s="4"/>
      <c r="T91" s="60"/>
      <c r="W91" s="19"/>
      <c r="X91" s="19"/>
    </row>
    <row r="92" spans="10:56">
      <c r="K92" s="52"/>
      <c r="L92" s="8"/>
      <c r="M92" s="4"/>
      <c r="N92" s="4"/>
      <c r="O92" s="4"/>
      <c r="P92" s="4"/>
      <c r="Q92" s="4"/>
      <c r="R92" s="4"/>
      <c r="S92" s="4"/>
      <c r="T92" s="60"/>
      <c r="W92" s="19"/>
      <c r="X92" s="19"/>
    </row>
    <row r="93" spans="10:56">
      <c r="K93" s="56"/>
      <c r="U93" s="4"/>
      <c r="V93" s="4"/>
      <c r="W93" s="19"/>
      <c r="X93" s="19"/>
    </row>
    <row r="94" spans="10:56">
      <c r="K94" s="57"/>
      <c r="U94" s="4"/>
      <c r="V94" s="4"/>
      <c r="W94" s="19"/>
      <c r="X94" s="19"/>
    </row>
    <row r="95" spans="10:56">
      <c r="K95" s="56"/>
      <c r="L95" s="8"/>
      <c r="M95" s="4"/>
      <c r="N95" s="4"/>
      <c r="O95" s="4"/>
      <c r="P95" s="4"/>
      <c r="Q95" s="4"/>
      <c r="R95" s="4"/>
      <c r="S95" s="4"/>
      <c r="T95" s="60"/>
      <c r="U95" s="4"/>
      <c r="V95" s="4"/>
      <c r="W95" s="19"/>
      <c r="X95" s="19"/>
    </row>
    <row r="96" spans="10:56">
      <c r="K96" s="57"/>
      <c r="L96" s="8"/>
      <c r="M96" s="4"/>
      <c r="N96" s="4"/>
      <c r="O96" s="4"/>
      <c r="P96" s="4"/>
      <c r="Q96" s="4"/>
      <c r="R96" s="4"/>
      <c r="S96" s="4"/>
      <c r="T96" s="60"/>
      <c r="U96" s="4"/>
      <c r="V96" s="4"/>
      <c r="W96" s="19"/>
      <c r="X96" s="19"/>
    </row>
    <row r="97" spans="11:24">
      <c r="K97" s="56"/>
      <c r="U97" s="4"/>
      <c r="V97" s="4"/>
      <c r="W97" s="19"/>
      <c r="X97" s="19"/>
    </row>
    <row r="98" spans="11:24">
      <c r="K98" s="58"/>
      <c r="L98" s="8"/>
      <c r="M98" s="4"/>
      <c r="N98" s="4"/>
      <c r="O98" s="4"/>
      <c r="P98" s="4"/>
      <c r="Q98" s="4"/>
      <c r="R98" s="4"/>
      <c r="S98" s="4"/>
      <c r="T98" s="60"/>
      <c r="U98" s="4"/>
      <c r="V98" s="4"/>
      <c r="W98" s="19"/>
      <c r="X98" s="19"/>
    </row>
    <row r="99" spans="11:24">
      <c r="K99" s="57"/>
      <c r="L99" s="8"/>
      <c r="M99" s="4"/>
      <c r="N99" s="4"/>
      <c r="O99" s="4"/>
      <c r="P99" s="4"/>
      <c r="Q99" s="4"/>
      <c r="R99" s="4"/>
      <c r="S99" s="4"/>
      <c r="T99" s="60"/>
      <c r="U99" s="4"/>
      <c r="V99" s="4"/>
      <c r="W99" s="19"/>
      <c r="X99" s="19"/>
    </row>
    <row r="100" spans="11:24">
      <c r="K100" s="56"/>
      <c r="L100" s="8"/>
      <c r="M100" s="4"/>
      <c r="N100" s="4"/>
      <c r="O100" s="4"/>
      <c r="P100" s="4"/>
      <c r="Q100" s="4"/>
      <c r="R100" s="4"/>
      <c r="S100" s="4"/>
      <c r="T100" s="60"/>
      <c r="U100" s="4"/>
      <c r="V100" s="4"/>
      <c r="W100" s="19"/>
      <c r="X100" s="19"/>
    </row>
    <row r="101" spans="11:24">
      <c r="K101" s="58"/>
      <c r="L101" s="8"/>
      <c r="M101" s="4"/>
      <c r="N101" s="4"/>
      <c r="O101" s="4"/>
      <c r="P101" s="4"/>
      <c r="Q101" s="4"/>
      <c r="R101" s="4"/>
      <c r="S101" s="4"/>
      <c r="T101" s="60"/>
      <c r="U101" s="4"/>
      <c r="V101" s="4"/>
      <c r="W101" s="19"/>
      <c r="X101" s="19"/>
    </row>
    <row r="102" spans="11:24">
      <c r="K102" s="58"/>
      <c r="L102" s="8"/>
      <c r="M102" s="4"/>
      <c r="N102" s="4"/>
      <c r="O102" s="4"/>
      <c r="P102" s="4"/>
      <c r="Q102" s="4"/>
      <c r="R102" s="4"/>
      <c r="S102" s="4"/>
      <c r="T102" s="60"/>
      <c r="U102" s="4"/>
      <c r="V102" s="4"/>
      <c r="W102" s="19"/>
      <c r="X102" s="19"/>
    </row>
    <row r="103" spans="11:24">
      <c r="K103" s="58"/>
    </row>
    <row r="104" spans="11:24">
      <c r="K104" s="57"/>
    </row>
    <row r="105" spans="11:24">
      <c r="K105" s="56"/>
    </row>
    <row r="106" spans="11:24">
      <c r="K106" s="58"/>
      <c r="L106" s="8"/>
      <c r="M106" s="4"/>
      <c r="N106" s="4"/>
      <c r="O106" s="4"/>
      <c r="P106" s="4"/>
      <c r="Q106" s="4"/>
      <c r="R106" s="4"/>
      <c r="S106" s="4"/>
      <c r="T106" s="60"/>
      <c r="U106" s="4"/>
      <c r="V106" s="4"/>
      <c r="W106" s="19"/>
      <c r="X106" s="19"/>
    </row>
    <row r="107" spans="11:24">
      <c r="K107" s="56"/>
      <c r="L107" s="8"/>
      <c r="M107" s="4"/>
      <c r="N107" s="4"/>
      <c r="O107" s="4"/>
      <c r="P107" s="4"/>
      <c r="Q107" s="4"/>
      <c r="R107" s="4"/>
      <c r="S107" s="4"/>
      <c r="T107" s="60"/>
      <c r="U107" s="4"/>
      <c r="V107" s="4"/>
      <c r="W107" s="19"/>
      <c r="X107" s="19"/>
    </row>
    <row r="108" spans="11:24">
      <c r="K108" s="57"/>
      <c r="L108" s="8"/>
      <c r="M108" s="4"/>
      <c r="N108" s="4"/>
      <c r="O108" s="4"/>
      <c r="P108" s="4"/>
      <c r="Q108" s="4"/>
      <c r="R108" s="4"/>
      <c r="S108" s="4"/>
      <c r="T108" s="60"/>
      <c r="U108" s="4"/>
      <c r="V108" s="4"/>
      <c r="W108" s="19"/>
      <c r="X108" s="19"/>
    </row>
  </sheetData>
  <phoneticPr fontId="1"/>
  <pageMargins left="0.75" right="0.75" top="1" bottom="1" header="0.5" footer="0.5"/>
  <pageSetup paperSize="9" fitToWidth="2" fitToHeight="4" orientation="portrait" horizontalDpi="4294967292" verticalDpi="4294967292"/>
  <headerFooter>
    <oddHeader>&amp;LGretta Bartoli&amp;CPage &amp;P&amp;R&amp;D</oddHeader>
  </headerFooter>
  <extLst>
    <ext xmlns:mx="http://schemas.microsoft.com/office/mac/excel/2008/main" uri="{64002731-A6B0-56B0-2670-7721B7C09600}">
      <mx:PLV Mode="0" OnePage="0" WScale="24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pageSetUpPr fitToPage="1"/>
  </sheetPr>
  <dimension ref="A1:J391"/>
  <sheetViews>
    <sheetView showRuler="0" workbookViewId="0">
      <selection activeCell="K2" sqref="K2"/>
    </sheetView>
  </sheetViews>
  <sheetFormatPr baseColWidth="10" defaultColWidth="10.7109375" defaultRowHeight="13" x14ac:dyDescent="0"/>
  <cols>
    <col min="1" max="1" width="9.7109375" style="97" bestFit="1" customWidth="1"/>
    <col min="2" max="2" width="6.85546875" style="97" bestFit="1" customWidth="1"/>
    <col min="3" max="3" width="18" style="97" customWidth="1"/>
    <col min="4" max="6" width="12.42578125" style="86" customWidth="1"/>
    <col min="7" max="7" width="7" style="92" bestFit="1" customWidth="1"/>
    <col min="8" max="8" width="10.7109375" style="88" customWidth="1"/>
    <col min="9" max="10" width="14.5703125" style="88" bestFit="1" customWidth="1"/>
    <col min="11" max="16384" width="10.7109375" style="88"/>
  </cols>
  <sheetData>
    <row r="1" spans="1:10" ht="15">
      <c r="A1" s="83" t="s">
        <v>101</v>
      </c>
      <c r="B1" s="84" t="s">
        <v>102</v>
      </c>
      <c r="C1" s="84" t="s">
        <v>103</v>
      </c>
      <c r="D1" s="85" t="s">
        <v>104</v>
      </c>
      <c r="G1" s="87"/>
    </row>
    <row r="2" spans="1:10">
      <c r="A2" s="83"/>
      <c r="B2" s="84"/>
      <c r="C2" s="84"/>
      <c r="D2" s="86" t="s">
        <v>105</v>
      </c>
      <c r="G2" s="87"/>
    </row>
    <row r="3" spans="1:10" ht="15">
      <c r="A3" s="89"/>
      <c r="B3" s="90"/>
      <c r="C3" s="90"/>
      <c r="G3" s="87"/>
    </row>
    <row r="4" spans="1:10">
      <c r="A4" s="83" t="s">
        <v>106</v>
      </c>
      <c r="B4" s="84" t="s">
        <v>107</v>
      </c>
      <c r="C4" s="84" t="s">
        <v>108</v>
      </c>
      <c r="D4" s="91"/>
    </row>
    <row r="5" spans="1:10" ht="15">
      <c r="A5" s="93"/>
      <c r="B5" s="94"/>
      <c r="C5" s="90"/>
    </row>
    <row r="6" spans="1:10" ht="15">
      <c r="A6" s="93"/>
      <c r="B6" s="94"/>
      <c r="C6" s="90"/>
      <c r="I6" s="95"/>
      <c r="J6" s="95"/>
    </row>
    <row r="7" spans="1:10" ht="15">
      <c r="A7" s="93"/>
      <c r="B7" s="94"/>
      <c r="C7" s="90"/>
      <c r="G7" s="87"/>
    </row>
    <row r="8" spans="1:10" ht="15">
      <c r="A8" s="93"/>
      <c r="B8" s="94"/>
      <c r="C8" s="90"/>
      <c r="G8" s="87"/>
    </row>
    <row r="9" spans="1:10" ht="15">
      <c r="A9" s="93"/>
      <c r="B9" s="94"/>
      <c r="C9" s="90"/>
      <c r="G9" s="87"/>
    </row>
    <row r="10" spans="1:10" ht="15">
      <c r="A10" s="93"/>
      <c r="B10" s="94"/>
      <c r="C10" s="90"/>
      <c r="G10" s="87"/>
    </row>
    <row r="11" spans="1:10" ht="15">
      <c r="A11" s="93"/>
      <c r="B11" s="94"/>
      <c r="C11" s="90"/>
      <c r="G11" s="87"/>
    </row>
    <row r="12" spans="1:10" ht="15">
      <c r="A12" s="93"/>
      <c r="B12" s="94"/>
      <c r="C12" s="90"/>
      <c r="G12" s="87"/>
    </row>
    <row r="13" spans="1:10" ht="15">
      <c r="A13" s="93"/>
      <c r="B13" s="94"/>
      <c r="C13" s="90"/>
      <c r="G13" s="87"/>
    </row>
    <row r="14" spans="1:10" ht="15">
      <c r="A14" s="93"/>
      <c r="B14" s="94"/>
      <c r="C14" s="90"/>
      <c r="G14" s="87"/>
    </row>
    <row r="15" spans="1:10" ht="15">
      <c r="A15" s="93"/>
      <c r="B15" s="94"/>
      <c r="C15" s="90"/>
      <c r="G15" s="87"/>
    </row>
    <row r="16" spans="1:10" ht="15">
      <c r="A16" s="93"/>
      <c r="B16" s="94"/>
      <c r="C16" s="90"/>
      <c r="G16" s="87"/>
    </row>
    <row r="17" spans="1:7" ht="15">
      <c r="A17" s="93"/>
      <c r="B17" s="94"/>
      <c r="C17" s="90"/>
      <c r="G17" s="87"/>
    </row>
    <row r="18" spans="1:7" ht="15">
      <c r="A18" s="93"/>
      <c r="B18" s="94"/>
      <c r="C18" s="90"/>
      <c r="G18" s="87"/>
    </row>
    <row r="19" spans="1:7" ht="15">
      <c r="A19" s="93"/>
      <c r="B19" s="94"/>
      <c r="C19" s="90"/>
      <c r="G19" s="87"/>
    </row>
    <row r="20" spans="1:7" ht="15">
      <c r="A20" s="93"/>
      <c r="B20" s="94"/>
      <c r="C20" s="90"/>
      <c r="G20" s="87"/>
    </row>
    <row r="21" spans="1:7" ht="15">
      <c r="A21" s="93"/>
      <c r="B21" s="94"/>
      <c r="C21" s="90"/>
      <c r="G21" s="87"/>
    </row>
    <row r="22" spans="1:7" ht="15">
      <c r="A22" s="93"/>
      <c r="B22" s="94"/>
      <c r="C22" s="90"/>
      <c r="G22" s="87"/>
    </row>
    <row r="23" spans="1:7" ht="15">
      <c r="A23" s="93"/>
      <c r="B23" s="94"/>
      <c r="C23" s="90"/>
      <c r="G23" s="87"/>
    </row>
    <row r="24" spans="1:7">
      <c r="A24" s="83" t="s">
        <v>106</v>
      </c>
      <c r="B24" s="84" t="s">
        <v>107</v>
      </c>
      <c r="C24" s="84" t="s">
        <v>109</v>
      </c>
      <c r="G24" s="87"/>
    </row>
    <row r="25" spans="1:7" ht="15">
      <c r="A25" s="93"/>
      <c r="B25" s="94"/>
      <c r="C25" s="90"/>
      <c r="G25" s="87"/>
    </row>
    <row r="26" spans="1:7" ht="15">
      <c r="A26" s="93"/>
      <c r="B26" s="94"/>
      <c r="C26" s="90"/>
      <c r="G26" s="87"/>
    </row>
    <row r="27" spans="1:7" ht="15">
      <c r="A27" s="93"/>
      <c r="B27" s="94"/>
      <c r="C27" s="90"/>
      <c r="G27" s="87"/>
    </row>
    <row r="28" spans="1:7" ht="15">
      <c r="A28" s="93"/>
      <c r="B28" s="94"/>
      <c r="C28" s="90"/>
      <c r="G28" s="87"/>
    </row>
    <row r="29" spans="1:7" ht="15">
      <c r="A29" s="93"/>
      <c r="B29" s="94"/>
      <c r="C29" s="90"/>
      <c r="G29" s="87"/>
    </row>
    <row r="30" spans="1:7" ht="15">
      <c r="A30" s="93"/>
      <c r="B30" s="94"/>
      <c r="C30" s="90"/>
      <c r="G30" s="87"/>
    </row>
    <row r="31" spans="1:7" ht="15">
      <c r="A31" s="93"/>
      <c r="B31" s="94"/>
      <c r="C31" s="90"/>
      <c r="G31" s="87"/>
    </row>
    <row r="32" spans="1:7" ht="15">
      <c r="A32" s="93"/>
      <c r="B32" s="94"/>
      <c r="C32" s="90"/>
      <c r="G32" s="87"/>
    </row>
    <row r="33" spans="1:10" ht="15">
      <c r="A33" s="93"/>
      <c r="B33" s="94"/>
      <c r="C33" s="90"/>
      <c r="G33" s="87"/>
    </row>
    <row r="34" spans="1:10" ht="15">
      <c r="A34" s="93"/>
      <c r="B34" s="94"/>
      <c r="C34" s="90"/>
      <c r="G34" s="87"/>
    </row>
    <row r="35" spans="1:10" ht="15">
      <c r="A35" s="93"/>
      <c r="B35" s="94"/>
      <c r="C35" s="90"/>
    </row>
    <row r="36" spans="1:10" ht="15">
      <c r="A36" s="93"/>
      <c r="B36" s="94"/>
      <c r="C36" s="90"/>
      <c r="G36" s="87"/>
    </row>
    <row r="37" spans="1:10">
      <c r="A37" s="83"/>
      <c r="B37" s="84"/>
      <c r="C37" s="84"/>
    </row>
    <row r="38" spans="1:10">
      <c r="A38" s="88"/>
      <c r="B38" s="88"/>
      <c r="C38" s="88"/>
    </row>
    <row r="39" spans="1:10" ht="15">
      <c r="A39" s="93" t="s">
        <v>110</v>
      </c>
      <c r="B39" s="94"/>
      <c r="C39" s="90"/>
      <c r="G39" s="87"/>
    </row>
    <row r="40" spans="1:10" ht="15">
      <c r="A40" s="93"/>
      <c r="B40" s="94"/>
      <c r="C40" s="90"/>
      <c r="G40" s="87"/>
    </row>
    <row r="41" spans="1:10" ht="15">
      <c r="A41" s="93"/>
      <c r="B41" s="94"/>
      <c r="C41" s="90"/>
      <c r="G41" s="87"/>
    </row>
    <row r="42" spans="1:10" ht="15">
      <c r="A42" s="93"/>
      <c r="B42" s="94"/>
      <c r="C42" s="90"/>
      <c r="I42" s="96"/>
      <c r="J42" s="96"/>
    </row>
    <row r="43" spans="1:10" ht="15">
      <c r="A43" s="93"/>
      <c r="B43" s="94"/>
      <c r="C43" s="90"/>
    </row>
    <row r="44" spans="1:10">
      <c r="A44" s="83" t="s">
        <v>106</v>
      </c>
      <c r="B44" s="84" t="s">
        <v>107</v>
      </c>
      <c r="C44" s="84" t="s">
        <v>111</v>
      </c>
      <c r="I44" s="96"/>
      <c r="J44" s="96"/>
    </row>
    <row r="45" spans="1:10">
      <c r="G45" s="87"/>
      <c r="I45" s="96"/>
      <c r="J45" s="96"/>
    </row>
    <row r="46" spans="1:10" ht="15">
      <c r="A46" s="89"/>
      <c r="B46" s="90"/>
      <c r="C46" s="90"/>
    </row>
    <row r="47" spans="1:10" ht="15">
      <c r="A47" s="89"/>
      <c r="B47" s="90"/>
      <c r="C47" s="84"/>
    </row>
    <row r="48" spans="1:10" ht="15">
      <c r="A48" s="93" t="s">
        <v>110</v>
      </c>
      <c r="B48" s="94"/>
      <c r="C48" s="90"/>
    </row>
    <row r="49" spans="1:7" ht="15">
      <c r="A49" s="93"/>
      <c r="B49" s="94"/>
      <c r="C49" s="90"/>
    </row>
    <row r="50" spans="1:7" ht="15">
      <c r="A50" s="93"/>
      <c r="B50" s="94"/>
      <c r="C50" s="90"/>
    </row>
    <row r="52" spans="1:7" ht="15">
      <c r="A52" s="89"/>
      <c r="B52" s="90"/>
      <c r="C52" s="84"/>
    </row>
    <row r="53" spans="1:7" ht="15">
      <c r="A53" s="93" t="s">
        <v>110</v>
      </c>
      <c r="B53" s="94"/>
      <c r="C53" s="90"/>
      <c r="G53" s="87"/>
    </row>
    <row r="54" spans="1:7" ht="15">
      <c r="A54" s="93"/>
      <c r="B54" s="94"/>
      <c r="C54" s="90"/>
    </row>
    <row r="55" spans="1:7" ht="15">
      <c r="A55" s="93"/>
      <c r="B55" s="94"/>
      <c r="C55" s="90"/>
    </row>
    <row r="56" spans="1:7">
      <c r="A56" s="83"/>
      <c r="B56" s="84"/>
      <c r="C56" s="84"/>
      <c r="G56" s="87"/>
    </row>
    <row r="57" spans="1:7">
      <c r="A57" s="83"/>
      <c r="B57" s="84"/>
      <c r="C57" s="84"/>
      <c r="G57" s="87"/>
    </row>
    <row r="58" spans="1:7">
      <c r="A58" s="83"/>
      <c r="B58" s="84"/>
      <c r="C58" s="84"/>
      <c r="G58" s="87"/>
    </row>
    <row r="59" spans="1:7">
      <c r="A59" s="83"/>
      <c r="B59" s="84"/>
      <c r="C59" s="84"/>
      <c r="G59" s="87"/>
    </row>
    <row r="60" spans="1:7">
      <c r="A60" s="83"/>
      <c r="B60" s="84"/>
      <c r="C60" s="84"/>
      <c r="G60" s="87"/>
    </row>
    <row r="61" spans="1:7">
      <c r="A61" s="83"/>
      <c r="B61" s="84"/>
      <c r="C61" s="84"/>
      <c r="G61" s="87"/>
    </row>
    <row r="62" spans="1:7">
      <c r="A62" s="83"/>
      <c r="B62" s="84"/>
      <c r="C62" s="84"/>
      <c r="G62" s="87"/>
    </row>
    <row r="63" spans="1:7">
      <c r="A63" s="88"/>
      <c r="B63" s="88"/>
      <c r="C63" s="88"/>
      <c r="G63" s="87"/>
    </row>
    <row r="64" spans="1:7">
      <c r="A64" s="83" t="s">
        <v>106</v>
      </c>
      <c r="B64" s="84" t="s">
        <v>107</v>
      </c>
      <c r="C64" s="84" t="s">
        <v>112</v>
      </c>
      <c r="G64" s="87"/>
    </row>
    <row r="65" spans="1:7">
      <c r="A65" s="83"/>
      <c r="B65" s="84"/>
      <c r="C65" s="84"/>
      <c r="G65" s="87"/>
    </row>
    <row r="66" spans="1:7">
      <c r="A66" s="88"/>
      <c r="B66" s="88"/>
      <c r="C66" s="88"/>
      <c r="G66" s="87"/>
    </row>
    <row r="67" spans="1:7">
      <c r="A67" s="88"/>
      <c r="B67" s="88"/>
      <c r="C67" s="88"/>
      <c r="G67" s="87"/>
    </row>
    <row r="68" spans="1:7">
      <c r="A68" s="88"/>
      <c r="B68" s="88"/>
      <c r="C68" s="88"/>
      <c r="G68" s="87"/>
    </row>
    <row r="69" spans="1:7">
      <c r="A69" s="88"/>
      <c r="B69" s="88"/>
      <c r="C69" s="88"/>
      <c r="G69" s="87"/>
    </row>
    <row r="70" spans="1:7">
      <c r="A70" s="88"/>
      <c r="B70" s="88"/>
      <c r="C70" s="88"/>
      <c r="G70" s="87"/>
    </row>
    <row r="71" spans="1:7">
      <c r="A71" s="88"/>
      <c r="B71" s="88"/>
      <c r="C71" s="88"/>
      <c r="G71" s="87"/>
    </row>
    <row r="72" spans="1:7">
      <c r="A72" s="88"/>
      <c r="B72" s="88"/>
      <c r="C72" s="88"/>
      <c r="G72" s="87"/>
    </row>
    <row r="73" spans="1:7">
      <c r="A73" s="88"/>
      <c r="B73" s="88"/>
      <c r="C73" s="88"/>
      <c r="G73" s="87"/>
    </row>
    <row r="74" spans="1:7">
      <c r="A74" s="88"/>
      <c r="B74" s="88"/>
      <c r="C74" s="88"/>
      <c r="G74" s="87"/>
    </row>
    <row r="75" spans="1:7">
      <c r="A75" s="88"/>
      <c r="B75" s="88"/>
      <c r="C75" s="88"/>
      <c r="G75" s="87"/>
    </row>
    <row r="76" spans="1:7">
      <c r="A76" s="88"/>
      <c r="B76" s="88"/>
      <c r="C76" s="88"/>
      <c r="G76" s="87"/>
    </row>
    <row r="77" spans="1:7">
      <c r="A77" s="88"/>
      <c r="B77" s="88"/>
      <c r="C77" s="88"/>
      <c r="G77" s="87"/>
    </row>
    <row r="78" spans="1:7">
      <c r="A78" s="88"/>
      <c r="B78" s="88"/>
      <c r="C78" s="88"/>
      <c r="G78" s="87"/>
    </row>
    <row r="79" spans="1:7">
      <c r="A79" s="88"/>
      <c r="B79" s="88"/>
      <c r="C79" s="88"/>
      <c r="G79" s="87"/>
    </row>
    <row r="80" spans="1:7">
      <c r="A80" s="88"/>
      <c r="B80" s="88"/>
      <c r="C80" s="88"/>
      <c r="G80" s="87"/>
    </row>
    <row r="81" spans="1:7">
      <c r="A81" s="88"/>
      <c r="B81" s="88"/>
      <c r="C81" s="88"/>
      <c r="G81" s="87"/>
    </row>
    <row r="82" spans="1:7">
      <c r="A82" s="88"/>
      <c r="B82" s="88"/>
      <c r="C82" s="88"/>
      <c r="G82" s="87"/>
    </row>
    <row r="83" spans="1:7">
      <c r="A83" s="88"/>
      <c r="B83" s="88"/>
      <c r="C83" s="88"/>
      <c r="G83" s="87"/>
    </row>
    <row r="84" spans="1:7">
      <c r="A84" s="83" t="s">
        <v>106</v>
      </c>
      <c r="B84" s="84" t="s">
        <v>107</v>
      </c>
      <c r="C84" s="84" t="s">
        <v>113</v>
      </c>
      <c r="G84" s="87"/>
    </row>
    <row r="85" spans="1:7">
      <c r="A85" s="88"/>
      <c r="B85" s="88"/>
      <c r="C85" s="88"/>
      <c r="G85" s="87"/>
    </row>
    <row r="86" spans="1:7">
      <c r="A86" s="88"/>
      <c r="B86" s="88"/>
      <c r="C86" s="88"/>
      <c r="G86" s="87"/>
    </row>
    <row r="87" spans="1:7">
      <c r="A87" s="88"/>
      <c r="B87" s="88"/>
      <c r="C87" s="88"/>
      <c r="G87" s="87"/>
    </row>
    <row r="88" spans="1:7" ht="15">
      <c r="A88" s="93"/>
      <c r="B88" s="94"/>
      <c r="C88" s="90"/>
    </row>
    <row r="89" spans="1:7" ht="15">
      <c r="A89" s="93"/>
      <c r="B89" s="94"/>
      <c r="C89" s="90"/>
    </row>
    <row r="90" spans="1:7" ht="15">
      <c r="A90" s="93"/>
      <c r="B90" s="94"/>
      <c r="C90" s="90"/>
    </row>
    <row r="91" spans="1:7" ht="15">
      <c r="A91" s="93"/>
      <c r="B91" s="94"/>
      <c r="C91" s="90"/>
      <c r="G91" s="87"/>
    </row>
    <row r="92" spans="1:7" ht="15">
      <c r="A92" s="89"/>
      <c r="B92" s="90"/>
      <c r="C92" s="90"/>
    </row>
    <row r="93" spans="1:7">
      <c r="A93" s="83"/>
      <c r="B93" s="84"/>
      <c r="C93" s="84"/>
    </row>
    <row r="94" spans="1:7" ht="15">
      <c r="A94" s="89"/>
      <c r="B94" s="90"/>
      <c r="C94" s="90"/>
      <c r="G94" s="87"/>
    </row>
    <row r="95" spans="1:7" ht="15">
      <c r="A95" s="89"/>
      <c r="B95" s="90"/>
      <c r="C95" s="84"/>
    </row>
    <row r="96" spans="1:7" ht="15">
      <c r="A96" s="93"/>
      <c r="B96" s="94"/>
      <c r="C96" s="90"/>
      <c r="G96" s="87"/>
    </row>
    <row r="97" spans="1:7" ht="15">
      <c r="A97" s="93"/>
      <c r="B97" s="94"/>
      <c r="C97" s="90"/>
    </row>
    <row r="98" spans="1:7" ht="15">
      <c r="A98" s="93"/>
      <c r="B98" s="94"/>
      <c r="C98" s="90"/>
      <c r="G98" s="87"/>
    </row>
    <row r="99" spans="1:7" ht="15">
      <c r="A99" s="89"/>
      <c r="B99" s="90"/>
      <c r="C99" s="90"/>
    </row>
    <row r="100" spans="1:7">
      <c r="A100" s="83"/>
      <c r="B100" s="84"/>
      <c r="C100" s="84"/>
    </row>
    <row r="101" spans="1:7" ht="15">
      <c r="A101" s="93" t="s">
        <v>110</v>
      </c>
      <c r="B101" s="94"/>
      <c r="C101" s="90"/>
    </row>
    <row r="102" spans="1:7" ht="15">
      <c r="A102" s="93"/>
      <c r="B102" s="94"/>
      <c r="C102" s="90"/>
      <c r="G102" s="87"/>
    </row>
    <row r="103" spans="1:7" ht="15">
      <c r="A103" s="93"/>
      <c r="B103" s="94"/>
      <c r="C103" s="90"/>
      <c r="G103" s="87"/>
    </row>
    <row r="104" spans="1:7">
      <c r="A104" s="83" t="s">
        <v>106</v>
      </c>
      <c r="B104" s="84" t="s">
        <v>107</v>
      </c>
      <c r="C104" s="84" t="s">
        <v>114</v>
      </c>
      <c r="G104" s="87"/>
    </row>
    <row r="105" spans="1:7">
      <c r="G105" s="87"/>
    </row>
    <row r="106" spans="1:7" ht="15">
      <c r="A106" s="93" t="s">
        <v>110</v>
      </c>
      <c r="B106" s="94"/>
      <c r="C106" s="90"/>
    </row>
    <row r="107" spans="1:7" ht="15">
      <c r="A107" s="93"/>
      <c r="B107" s="94"/>
      <c r="C107" s="90"/>
      <c r="G107" s="87"/>
    </row>
    <row r="108" spans="1:7" ht="15">
      <c r="A108" s="93"/>
      <c r="B108" s="94"/>
      <c r="C108" s="90"/>
      <c r="G108" s="87"/>
    </row>
    <row r="109" spans="1:7" ht="15">
      <c r="A109" s="93"/>
      <c r="B109" s="94"/>
      <c r="C109" s="90"/>
    </row>
    <row r="110" spans="1:7" ht="15">
      <c r="A110" s="93"/>
      <c r="B110" s="94"/>
      <c r="C110" s="90"/>
      <c r="G110" s="87"/>
    </row>
    <row r="111" spans="1:7" ht="15">
      <c r="A111" s="93"/>
      <c r="B111" s="94"/>
      <c r="C111" s="90"/>
      <c r="G111" s="87"/>
    </row>
    <row r="113" spans="1:7" ht="15">
      <c r="A113" s="93" t="s">
        <v>110</v>
      </c>
      <c r="B113" s="94"/>
      <c r="C113" s="90"/>
      <c r="G113" s="87"/>
    </row>
    <row r="114" spans="1:7" ht="15">
      <c r="A114" s="93"/>
      <c r="B114" s="94"/>
      <c r="C114" s="90"/>
    </row>
    <row r="115" spans="1:7" ht="15">
      <c r="A115" s="93"/>
      <c r="B115" s="94"/>
      <c r="C115" s="90"/>
      <c r="G115" s="87"/>
    </row>
    <row r="116" spans="1:7" ht="15">
      <c r="A116" s="89"/>
      <c r="B116" s="90"/>
      <c r="C116" s="90"/>
    </row>
    <row r="117" spans="1:7">
      <c r="A117" s="83"/>
      <c r="B117" s="84"/>
      <c r="C117" s="84"/>
      <c r="G117" s="87"/>
    </row>
    <row r="118" spans="1:7" ht="15">
      <c r="A118" s="89"/>
      <c r="B118" s="84"/>
      <c r="C118" s="84"/>
      <c r="G118" s="87"/>
    </row>
    <row r="119" spans="1:7" ht="15">
      <c r="A119" s="89"/>
      <c r="B119" s="84"/>
      <c r="C119" s="84"/>
      <c r="G119" s="87"/>
    </row>
    <row r="120" spans="1:7" ht="15">
      <c r="A120" s="89"/>
      <c r="B120" s="84"/>
      <c r="C120" s="84"/>
    </row>
    <row r="121" spans="1:7" ht="15">
      <c r="A121" s="89"/>
      <c r="B121" s="84"/>
      <c r="C121" s="84"/>
      <c r="G121" s="87"/>
    </row>
    <row r="122" spans="1:7" ht="15">
      <c r="A122" s="89"/>
      <c r="B122" s="90"/>
      <c r="C122" s="90"/>
    </row>
    <row r="123" spans="1:7">
      <c r="A123" s="83"/>
      <c r="B123" s="84"/>
      <c r="C123" s="98"/>
    </row>
    <row r="124" spans="1:7" ht="15">
      <c r="A124" s="89"/>
      <c r="B124" s="84"/>
      <c r="C124" s="84"/>
    </row>
    <row r="125" spans="1:7">
      <c r="A125" s="83" t="s">
        <v>106</v>
      </c>
      <c r="B125" s="84" t="s">
        <v>107</v>
      </c>
      <c r="C125" s="84" t="s">
        <v>115</v>
      </c>
    </row>
    <row r="126" spans="1:7" ht="15">
      <c r="A126" s="89"/>
      <c r="B126" s="90"/>
      <c r="C126" s="90"/>
    </row>
    <row r="127" spans="1:7">
      <c r="A127" s="88"/>
      <c r="B127" s="88"/>
      <c r="C127" s="88"/>
    </row>
    <row r="128" spans="1:7" ht="15">
      <c r="A128" s="93" t="s">
        <v>110</v>
      </c>
      <c r="B128" s="94"/>
      <c r="C128" s="90"/>
      <c r="G128" s="87"/>
    </row>
    <row r="129" spans="1:7" ht="15">
      <c r="A129" s="93"/>
      <c r="B129" s="94"/>
      <c r="C129" s="90"/>
    </row>
    <row r="130" spans="1:7" ht="15">
      <c r="A130" s="93"/>
      <c r="B130" s="94"/>
      <c r="C130" s="90"/>
    </row>
    <row r="131" spans="1:7" ht="15">
      <c r="A131" s="93"/>
      <c r="B131" s="94"/>
      <c r="C131" s="90"/>
    </row>
    <row r="132" spans="1:7" ht="15">
      <c r="A132" s="93"/>
      <c r="B132" s="94"/>
      <c r="C132" s="90"/>
    </row>
    <row r="133" spans="1:7" ht="15">
      <c r="A133" s="93"/>
      <c r="B133" s="94"/>
      <c r="C133" s="90"/>
    </row>
    <row r="134" spans="1:7">
      <c r="A134" s="83"/>
      <c r="B134" s="84"/>
      <c r="C134" s="84"/>
      <c r="G134" s="87"/>
    </row>
    <row r="135" spans="1:7" ht="15">
      <c r="A135" s="93" t="s">
        <v>110</v>
      </c>
      <c r="B135" s="94"/>
      <c r="C135" s="90"/>
    </row>
    <row r="136" spans="1:7" ht="15">
      <c r="A136" s="93"/>
      <c r="B136" s="94"/>
      <c r="C136" s="90"/>
    </row>
    <row r="137" spans="1:7" ht="15">
      <c r="A137" s="93"/>
      <c r="B137" s="94"/>
      <c r="C137" s="90"/>
    </row>
    <row r="138" spans="1:7" ht="15">
      <c r="A138" s="93"/>
      <c r="B138" s="94"/>
      <c r="C138" s="90"/>
    </row>
    <row r="139" spans="1:7">
      <c r="A139" s="88"/>
      <c r="B139" s="88"/>
      <c r="C139" s="88"/>
    </row>
    <row r="140" spans="1:7" ht="15">
      <c r="A140" s="89"/>
      <c r="B140" s="90"/>
      <c r="C140" s="90"/>
    </row>
    <row r="141" spans="1:7" ht="15">
      <c r="A141" s="89"/>
      <c r="B141" s="90"/>
      <c r="C141" s="90"/>
    </row>
    <row r="142" spans="1:7" ht="15">
      <c r="A142" s="89"/>
      <c r="B142" s="90"/>
      <c r="C142" s="90"/>
    </row>
    <row r="143" spans="1:7" ht="15">
      <c r="A143" s="89"/>
      <c r="B143" s="90"/>
      <c r="C143" s="90"/>
    </row>
    <row r="144" spans="1:7" ht="15">
      <c r="A144" s="89"/>
      <c r="B144" s="90"/>
      <c r="C144" s="90"/>
    </row>
    <row r="145" spans="1:7">
      <c r="A145" s="83" t="s">
        <v>106</v>
      </c>
      <c r="B145" s="84" t="s">
        <v>107</v>
      </c>
      <c r="C145" s="84" t="s">
        <v>0</v>
      </c>
      <c r="D145" s="88"/>
      <c r="E145" s="88"/>
      <c r="F145" s="88"/>
      <c r="G145" s="88"/>
    </row>
    <row r="146" spans="1:7" ht="15">
      <c r="A146" s="89"/>
      <c r="B146" s="90"/>
      <c r="C146" s="90"/>
      <c r="D146" s="88"/>
      <c r="E146" s="88"/>
      <c r="F146" s="88"/>
      <c r="G146" s="88"/>
    </row>
    <row r="147" spans="1:7">
      <c r="A147" s="83"/>
      <c r="B147" s="84"/>
      <c r="C147" s="84"/>
      <c r="D147" s="88"/>
      <c r="E147" s="88"/>
      <c r="F147" s="88"/>
      <c r="G147" s="88"/>
    </row>
    <row r="148" spans="1:7" ht="15">
      <c r="A148" s="89"/>
      <c r="B148" s="90"/>
      <c r="C148" s="90"/>
      <c r="D148" s="88"/>
      <c r="E148" s="88"/>
      <c r="F148" s="88"/>
      <c r="G148" s="88"/>
    </row>
    <row r="149" spans="1:7" ht="15">
      <c r="A149" s="89"/>
      <c r="B149" s="90"/>
      <c r="C149" s="90"/>
      <c r="D149" s="88"/>
      <c r="E149" s="88"/>
      <c r="F149" s="88"/>
      <c r="G149" s="88"/>
    </row>
    <row r="150" spans="1:7" ht="15">
      <c r="A150" s="89"/>
      <c r="B150" s="90"/>
      <c r="C150" s="90"/>
      <c r="D150" s="88"/>
      <c r="E150" s="88"/>
      <c r="F150" s="88"/>
      <c r="G150" s="88"/>
    </row>
    <row r="151" spans="1:7" ht="15">
      <c r="A151" s="89"/>
      <c r="B151" s="90"/>
      <c r="C151" s="90"/>
      <c r="D151" s="88"/>
      <c r="E151" s="88"/>
      <c r="F151" s="88"/>
      <c r="G151" s="88"/>
    </row>
    <row r="152" spans="1:7" ht="15">
      <c r="A152" s="89"/>
      <c r="B152" s="90"/>
      <c r="C152" s="90"/>
      <c r="D152" s="88"/>
      <c r="E152" s="88"/>
      <c r="F152" s="88"/>
      <c r="G152" s="88"/>
    </row>
    <row r="153" spans="1:7" ht="15">
      <c r="A153" s="89"/>
      <c r="B153" s="90"/>
      <c r="C153" s="90"/>
      <c r="D153" s="88"/>
      <c r="E153" s="88"/>
      <c r="F153" s="88"/>
      <c r="G153" s="88"/>
    </row>
    <row r="154" spans="1:7">
      <c r="A154" s="83"/>
      <c r="B154" s="84"/>
      <c r="C154" s="84"/>
      <c r="D154" s="88"/>
      <c r="E154" s="88"/>
      <c r="F154" s="88"/>
      <c r="G154" s="88"/>
    </row>
    <row r="155" spans="1:7" ht="15">
      <c r="A155" s="93"/>
      <c r="B155" s="94"/>
      <c r="C155" s="90"/>
      <c r="D155" s="88"/>
      <c r="E155" s="88"/>
      <c r="F155" s="88"/>
      <c r="G155" s="88"/>
    </row>
    <row r="156" spans="1:7" ht="15">
      <c r="A156" s="93"/>
      <c r="B156" s="94"/>
      <c r="C156" s="90"/>
      <c r="D156" s="88"/>
      <c r="E156" s="88"/>
      <c r="F156" s="88"/>
      <c r="G156" s="88"/>
    </row>
    <row r="157" spans="1:7" ht="15">
      <c r="A157" s="93"/>
      <c r="B157" s="94"/>
      <c r="C157" s="90"/>
      <c r="D157" s="88"/>
      <c r="E157" s="88"/>
      <c r="F157" s="88"/>
      <c r="G157" s="88"/>
    </row>
    <row r="158" spans="1:7" ht="15">
      <c r="A158" s="93"/>
      <c r="B158" s="94"/>
      <c r="C158" s="90"/>
      <c r="D158" s="88"/>
      <c r="E158" s="88"/>
      <c r="F158" s="88"/>
      <c r="G158" s="88"/>
    </row>
    <row r="159" spans="1:7" ht="15">
      <c r="A159" s="89"/>
      <c r="B159" s="90"/>
      <c r="C159" s="90"/>
      <c r="D159" s="88"/>
      <c r="E159" s="88"/>
      <c r="F159" s="88"/>
      <c r="G159" s="88"/>
    </row>
    <row r="160" spans="1:7">
      <c r="A160" s="83"/>
      <c r="B160" s="84"/>
      <c r="C160" s="84"/>
      <c r="D160" s="88"/>
      <c r="E160" s="88"/>
      <c r="F160" s="88"/>
      <c r="G160" s="88"/>
    </row>
    <row r="161" spans="1:7" ht="15">
      <c r="A161" s="93"/>
      <c r="B161" s="94"/>
      <c r="C161" s="90"/>
    </row>
    <row r="162" spans="1:7" ht="15">
      <c r="A162" s="93"/>
      <c r="B162" s="94"/>
      <c r="C162" s="90"/>
    </row>
    <row r="163" spans="1:7" ht="15">
      <c r="A163" s="93"/>
      <c r="B163" s="94"/>
      <c r="C163" s="90"/>
    </row>
    <row r="164" spans="1:7" ht="15">
      <c r="A164" s="93"/>
      <c r="B164" s="94"/>
      <c r="C164" s="90"/>
    </row>
    <row r="165" spans="1:7">
      <c r="A165" s="83" t="s">
        <v>106</v>
      </c>
      <c r="B165" s="84" t="s">
        <v>107</v>
      </c>
      <c r="C165" s="84" t="s">
        <v>9</v>
      </c>
    </row>
    <row r="166" spans="1:7" ht="15">
      <c r="A166" s="93" t="s">
        <v>110</v>
      </c>
      <c r="B166" s="94"/>
      <c r="C166" s="90"/>
      <c r="G166" s="99"/>
    </row>
    <row r="167" spans="1:7" ht="15">
      <c r="A167" s="93"/>
      <c r="B167" s="94"/>
      <c r="C167" s="90"/>
    </row>
    <row r="168" spans="1:7" ht="15">
      <c r="A168" s="93"/>
      <c r="B168" s="94"/>
      <c r="C168" s="90"/>
    </row>
    <row r="169" spans="1:7" ht="15">
      <c r="A169" s="93"/>
      <c r="B169" s="94"/>
      <c r="C169" s="90"/>
      <c r="G169" s="99"/>
    </row>
    <row r="170" spans="1:7" ht="15">
      <c r="A170" s="89"/>
      <c r="B170" s="90"/>
      <c r="C170" s="90"/>
    </row>
    <row r="171" spans="1:7">
      <c r="A171" s="88"/>
      <c r="B171" s="88"/>
      <c r="C171" s="88"/>
      <c r="G171" s="99"/>
    </row>
    <row r="172" spans="1:7" ht="15">
      <c r="A172" s="93" t="s">
        <v>110</v>
      </c>
      <c r="B172" s="94"/>
      <c r="C172" s="90"/>
    </row>
    <row r="173" spans="1:7" ht="15">
      <c r="A173" s="93"/>
      <c r="B173" s="94"/>
      <c r="C173" s="90"/>
    </row>
    <row r="174" spans="1:7" ht="15">
      <c r="A174" s="93"/>
      <c r="B174" s="94"/>
      <c r="C174" s="90"/>
      <c r="G174" s="99"/>
    </row>
    <row r="175" spans="1:7" ht="15">
      <c r="A175" s="93"/>
      <c r="B175" s="94"/>
      <c r="C175" s="90"/>
    </row>
    <row r="176" spans="1:7" ht="15">
      <c r="A176" s="89"/>
      <c r="B176" s="90"/>
      <c r="C176" s="90"/>
    </row>
    <row r="177" spans="1:7" ht="15">
      <c r="A177" s="89"/>
      <c r="B177" s="90"/>
      <c r="C177" s="90"/>
    </row>
    <row r="178" spans="1:7" ht="15">
      <c r="A178" s="89"/>
      <c r="B178" s="90"/>
      <c r="C178" s="90"/>
    </row>
    <row r="179" spans="1:7" ht="15">
      <c r="A179" s="89"/>
      <c r="B179" s="90"/>
      <c r="C179" s="90"/>
    </row>
    <row r="180" spans="1:7" ht="15">
      <c r="A180" s="89"/>
      <c r="B180" s="90"/>
      <c r="C180" s="90"/>
    </row>
    <row r="181" spans="1:7" ht="15">
      <c r="A181" s="89"/>
      <c r="B181" s="90"/>
      <c r="C181" s="90"/>
    </row>
    <row r="182" spans="1:7" ht="15">
      <c r="A182" s="89"/>
      <c r="B182" s="90"/>
      <c r="C182" s="90"/>
    </row>
    <row r="183" spans="1:7" ht="15">
      <c r="A183" s="89"/>
      <c r="B183" s="90"/>
      <c r="C183" s="90"/>
    </row>
    <row r="184" spans="1:7">
      <c r="A184" s="83" t="s">
        <v>106</v>
      </c>
      <c r="B184" s="84" t="s">
        <v>107</v>
      </c>
      <c r="C184" s="84" t="s">
        <v>10</v>
      </c>
    </row>
    <row r="185" spans="1:7">
      <c r="A185" s="88"/>
      <c r="B185" s="88"/>
      <c r="C185" s="88"/>
      <c r="G185" s="99"/>
    </row>
    <row r="186" spans="1:7" ht="15">
      <c r="A186" s="93" t="s">
        <v>110</v>
      </c>
      <c r="B186" s="94"/>
      <c r="C186" s="90"/>
    </row>
    <row r="187" spans="1:7" ht="15">
      <c r="A187" s="93"/>
      <c r="B187" s="94"/>
      <c r="C187" s="90"/>
    </row>
    <row r="188" spans="1:7" ht="15">
      <c r="A188" s="93"/>
      <c r="B188" s="94"/>
      <c r="C188" s="90"/>
    </row>
    <row r="189" spans="1:7" ht="15">
      <c r="A189" s="93"/>
      <c r="B189" s="94"/>
      <c r="C189" s="90"/>
    </row>
    <row r="190" spans="1:7" ht="15">
      <c r="A190" s="93"/>
      <c r="B190" s="94"/>
      <c r="C190" s="90"/>
    </row>
    <row r="191" spans="1:7" ht="15">
      <c r="A191" s="93"/>
      <c r="B191" s="94"/>
      <c r="C191" s="90"/>
    </row>
    <row r="192" spans="1:7" ht="15">
      <c r="A192" s="93"/>
      <c r="B192" s="94"/>
      <c r="C192" s="90"/>
    </row>
    <row r="193" spans="1:7" ht="15">
      <c r="A193" s="93"/>
      <c r="B193" s="94"/>
      <c r="C193" s="90"/>
    </row>
    <row r="194" spans="1:7" ht="15">
      <c r="A194" s="93"/>
      <c r="B194" s="94"/>
      <c r="C194" s="90"/>
    </row>
    <row r="195" spans="1:7" ht="15">
      <c r="A195" s="93"/>
      <c r="B195" s="94"/>
      <c r="C195" s="90"/>
    </row>
    <row r="196" spans="1:7" ht="15">
      <c r="A196" s="93"/>
      <c r="B196" s="94"/>
      <c r="C196" s="90"/>
      <c r="G196" s="99"/>
    </row>
    <row r="197" spans="1:7" ht="15">
      <c r="A197" s="89"/>
      <c r="B197" s="90"/>
      <c r="C197" s="90"/>
    </row>
    <row r="199" spans="1:7" ht="15">
      <c r="A199" s="93" t="s">
        <v>110</v>
      </c>
      <c r="B199" s="94"/>
      <c r="C199" s="90"/>
      <c r="G199" s="99"/>
    </row>
    <row r="200" spans="1:7" ht="15">
      <c r="A200" s="93"/>
      <c r="B200" s="94"/>
      <c r="C200" s="90"/>
    </row>
    <row r="201" spans="1:7" ht="15">
      <c r="A201" s="93"/>
      <c r="B201" s="94"/>
      <c r="C201" s="90"/>
    </row>
    <row r="202" spans="1:7" ht="15">
      <c r="A202" s="93"/>
      <c r="B202" s="94"/>
      <c r="C202" s="90"/>
    </row>
    <row r="203" spans="1:7" ht="15">
      <c r="A203" s="93"/>
      <c r="B203" s="94"/>
      <c r="C203" s="90"/>
    </row>
    <row r="204" spans="1:7">
      <c r="A204" s="83" t="s">
        <v>106</v>
      </c>
      <c r="B204" s="84" t="s">
        <v>107</v>
      </c>
      <c r="C204" s="84" t="s">
        <v>11</v>
      </c>
    </row>
    <row r="205" spans="1:7" ht="15">
      <c r="A205" s="93"/>
      <c r="B205" s="94"/>
      <c r="C205" s="90"/>
      <c r="G205" s="99"/>
    </row>
    <row r="206" spans="1:7" ht="15">
      <c r="A206" s="89"/>
      <c r="B206" s="90"/>
      <c r="C206" s="90"/>
    </row>
    <row r="208" spans="1:7">
      <c r="G208" s="99"/>
    </row>
    <row r="211" spans="1:7">
      <c r="G211" s="99"/>
    </row>
    <row r="218" spans="1:7">
      <c r="G218" s="99"/>
    </row>
    <row r="221" spans="1:7">
      <c r="G221" s="99"/>
    </row>
    <row r="224" spans="1:7">
      <c r="A224" s="83" t="s">
        <v>106</v>
      </c>
      <c r="B224" s="84" t="s">
        <v>107</v>
      </c>
      <c r="C224" s="84" t="s">
        <v>12</v>
      </c>
      <c r="G224" s="99"/>
    </row>
    <row r="227" spans="1:7">
      <c r="G227" s="99"/>
    </row>
    <row r="228" spans="1:7" ht="15">
      <c r="A228" s="93" t="s">
        <v>110</v>
      </c>
      <c r="B228" s="94"/>
      <c r="C228" s="90"/>
    </row>
    <row r="229" spans="1:7" ht="15">
      <c r="A229" s="93"/>
      <c r="B229" s="94"/>
      <c r="C229" s="90"/>
    </row>
    <row r="230" spans="1:7" ht="15">
      <c r="A230" s="93"/>
      <c r="B230" s="94"/>
      <c r="C230" s="90"/>
    </row>
    <row r="231" spans="1:7" ht="15">
      <c r="A231" s="93"/>
      <c r="B231" s="94"/>
      <c r="C231" s="90"/>
    </row>
    <row r="232" spans="1:7" ht="15">
      <c r="A232" s="93"/>
      <c r="B232" s="94"/>
      <c r="C232" s="90"/>
    </row>
    <row r="234" spans="1:7" ht="15">
      <c r="A234" s="93" t="s">
        <v>110</v>
      </c>
      <c r="B234" s="94"/>
      <c r="C234" s="90"/>
    </row>
    <row r="235" spans="1:7" ht="15">
      <c r="A235" s="93"/>
      <c r="B235" s="94"/>
      <c r="C235" s="90"/>
      <c r="G235" s="99"/>
    </row>
    <row r="236" spans="1:7" ht="15">
      <c r="A236" s="93"/>
      <c r="B236" s="94"/>
      <c r="C236" s="90"/>
    </row>
    <row r="237" spans="1:7" ht="15">
      <c r="A237" s="93"/>
      <c r="B237" s="94"/>
      <c r="C237" s="90"/>
    </row>
    <row r="238" spans="1:7" ht="15">
      <c r="A238" s="89"/>
      <c r="B238" s="90"/>
      <c r="C238" s="90"/>
    </row>
    <row r="244" spans="1:7">
      <c r="A244" s="83" t="s">
        <v>106</v>
      </c>
      <c r="B244" s="84" t="s">
        <v>107</v>
      </c>
      <c r="C244" s="84" t="s">
        <v>13</v>
      </c>
      <c r="G244" s="99"/>
    </row>
    <row r="245" spans="1:7" ht="15">
      <c r="A245" s="93" t="s">
        <v>110</v>
      </c>
      <c r="B245" s="94"/>
      <c r="C245" s="90"/>
    </row>
    <row r="246" spans="1:7" ht="15">
      <c r="A246" s="93"/>
      <c r="B246" s="94"/>
      <c r="C246" s="90"/>
    </row>
    <row r="247" spans="1:7" ht="15">
      <c r="A247" s="93"/>
      <c r="B247" s="94"/>
      <c r="C247" s="90"/>
      <c r="G247" s="99"/>
    </row>
    <row r="248" spans="1:7" ht="15">
      <c r="A248" s="93"/>
      <c r="B248" s="94"/>
      <c r="C248" s="90"/>
    </row>
    <row r="249" spans="1:7" ht="15">
      <c r="A249" s="93"/>
      <c r="B249" s="94"/>
      <c r="C249" s="90"/>
    </row>
    <row r="250" spans="1:7" ht="15">
      <c r="A250" s="93"/>
      <c r="B250" s="94"/>
      <c r="C250" s="90"/>
      <c r="G250" s="99"/>
    </row>
    <row r="251" spans="1:7">
      <c r="A251" s="83"/>
      <c r="B251" s="84"/>
      <c r="C251" s="84"/>
    </row>
    <row r="252" spans="1:7" ht="15">
      <c r="A252" s="89"/>
      <c r="B252" s="90"/>
      <c r="C252" s="90"/>
    </row>
    <row r="253" spans="1:7" ht="15">
      <c r="A253" s="89"/>
      <c r="B253" s="90"/>
      <c r="C253" s="90"/>
      <c r="G253" s="99"/>
    </row>
    <row r="254" spans="1:7" ht="15">
      <c r="A254" s="89"/>
      <c r="B254" s="90"/>
      <c r="C254" s="90"/>
    </row>
    <row r="255" spans="1:7" ht="15">
      <c r="A255" s="89"/>
      <c r="B255" s="90"/>
      <c r="C255" s="90"/>
    </row>
    <row r="256" spans="1:7" ht="15">
      <c r="A256" s="89"/>
      <c r="B256" s="90"/>
      <c r="C256" s="90"/>
    </row>
    <row r="257" spans="1:7" ht="15">
      <c r="A257" s="89"/>
      <c r="B257" s="90"/>
      <c r="C257" s="90"/>
    </row>
    <row r="258" spans="1:7" ht="15">
      <c r="A258" s="89"/>
      <c r="B258" s="90"/>
      <c r="C258" s="90"/>
    </row>
    <row r="259" spans="1:7" ht="15">
      <c r="A259" s="89"/>
      <c r="B259" s="90"/>
      <c r="C259" s="90"/>
    </row>
    <row r="260" spans="1:7" ht="15">
      <c r="A260" s="89"/>
      <c r="B260" s="90"/>
      <c r="C260" s="90"/>
    </row>
    <row r="261" spans="1:7" ht="15">
      <c r="A261" s="89"/>
      <c r="B261" s="90"/>
      <c r="C261" s="90"/>
      <c r="G261" s="99"/>
    </row>
    <row r="262" spans="1:7" ht="15">
      <c r="A262" s="89"/>
      <c r="B262" s="90"/>
      <c r="C262" s="90"/>
    </row>
    <row r="263" spans="1:7" ht="15">
      <c r="A263" s="89"/>
      <c r="B263" s="90"/>
      <c r="C263" s="90"/>
    </row>
    <row r="264" spans="1:7" ht="15">
      <c r="A264" s="89"/>
      <c r="B264" s="90"/>
      <c r="C264" s="90"/>
      <c r="G264" s="99"/>
    </row>
    <row r="265" spans="1:7" ht="15">
      <c r="A265" s="89"/>
      <c r="B265" s="90"/>
      <c r="C265" s="90"/>
    </row>
    <row r="266" spans="1:7" ht="15">
      <c r="A266" s="89"/>
      <c r="B266" s="90"/>
      <c r="C266" s="90"/>
    </row>
    <row r="267" spans="1:7" ht="15">
      <c r="A267" s="89"/>
      <c r="B267" s="90"/>
      <c r="C267" s="90"/>
      <c r="G267" s="99"/>
    </row>
    <row r="268" spans="1:7" ht="15">
      <c r="A268" s="89"/>
      <c r="B268" s="90"/>
      <c r="C268" s="90"/>
    </row>
    <row r="269" spans="1:7" ht="15">
      <c r="A269" s="89"/>
      <c r="B269" s="90"/>
      <c r="C269" s="90"/>
    </row>
    <row r="270" spans="1:7" ht="15">
      <c r="A270" s="89"/>
      <c r="B270" s="90"/>
      <c r="C270" s="90"/>
    </row>
    <row r="271" spans="1:7" ht="15">
      <c r="A271" s="89"/>
      <c r="B271" s="90"/>
      <c r="C271" s="90"/>
    </row>
    <row r="272" spans="1:7" ht="15">
      <c r="A272" s="89"/>
      <c r="B272" s="90"/>
      <c r="C272" s="90"/>
    </row>
    <row r="273" spans="1:7" ht="15">
      <c r="A273" s="89"/>
      <c r="B273" s="90"/>
      <c r="C273" s="90"/>
      <c r="G273" s="99"/>
    </row>
    <row r="274" spans="1:7" ht="15">
      <c r="A274" s="89"/>
      <c r="B274" s="90"/>
      <c r="C274" s="90"/>
    </row>
    <row r="275" spans="1:7" ht="15">
      <c r="A275" s="89"/>
      <c r="B275" s="90"/>
      <c r="C275" s="90"/>
    </row>
    <row r="276" spans="1:7" ht="15">
      <c r="A276" s="89"/>
      <c r="B276" s="90"/>
      <c r="C276" s="90"/>
    </row>
    <row r="277" spans="1:7" ht="15">
      <c r="A277" s="89"/>
      <c r="B277" s="90"/>
      <c r="C277" s="90"/>
    </row>
    <row r="278" spans="1:7" ht="15">
      <c r="A278" s="89"/>
      <c r="B278" s="90"/>
      <c r="C278" s="90"/>
    </row>
    <row r="279" spans="1:7" ht="15">
      <c r="A279" s="89"/>
      <c r="B279" s="90"/>
      <c r="C279" s="90"/>
      <c r="G279" s="99"/>
    </row>
    <row r="280" spans="1:7" ht="15">
      <c r="A280" s="89"/>
      <c r="B280" s="90"/>
      <c r="C280" s="90"/>
    </row>
    <row r="281" spans="1:7" ht="15">
      <c r="A281" s="89"/>
      <c r="B281" s="90"/>
      <c r="C281" s="90"/>
    </row>
    <row r="282" spans="1:7" ht="15">
      <c r="A282" s="89"/>
      <c r="B282" s="90"/>
      <c r="C282" s="90"/>
    </row>
    <row r="283" spans="1:7" ht="15">
      <c r="A283" s="89"/>
      <c r="B283" s="90"/>
      <c r="C283" s="90"/>
    </row>
    <row r="284" spans="1:7" ht="15">
      <c r="A284" s="89"/>
      <c r="B284" s="90"/>
      <c r="C284" s="90"/>
    </row>
    <row r="285" spans="1:7" ht="15">
      <c r="A285" s="89"/>
      <c r="B285" s="90"/>
      <c r="C285" s="90"/>
      <c r="G285" s="99"/>
    </row>
    <row r="286" spans="1:7" ht="15">
      <c r="A286" s="89"/>
      <c r="B286" s="90"/>
      <c r="C286" s="90"/>
    </row>
    <row r="287" spans="1:7" ht="15">
      <c r="A287" s="89"/>
      <c r="B287" s="90"/>
      <c r="C287" s="90"/>
    </row>
    <row r="288" spans="1:7" ht="15">
      <c r="A288" s="89"/>
      <c r="B288" s="90"/>
      <c r="C288" s="90"/>
    </row>
    <row r="289" spans="1:7" ht="15">
      <c r="A289" s="89"/>
      <c r="B289" s="90"/>
      <c r="C289" s="90"/>
    </row>
    <row r="290" spans="1:7" ht="15">
      <c r="A290" s="89"/>
      <c r="B290" s="90"/>
      <c r="C290" s="90"/>
    </row>
    <row r="291" spans="1:7" ht="15">
      <c r="A291" s="89"/>
      <c r="B291" s="90"/>
      <c r="C291" s="90"/>
    </row>
    <row r="292" spans="1:7" ht="15">
      <c r="A292" s="89"/>
      <c r="B292" s="90"/>
      <c r="C292" s="90"/>
      <c r="G292" s="99"/>
    </row>
    <row r="293" spans="1:7">
      <c r="A293" s="83"/>
      <c r="B293" s="100"/>
      <c r="C293" s="84"/>
    </row>
    <row r="294" spans="1:7" ht="15">
      <c r="A294" s="93"/>
      <c r="B294" s="94"/>
      <c r="C294" s="90"/>
    </row>
    <row r="295" spans="1:7" ht="15">
      <c r="A295" s="93"/>
      <c r="B295" s="94"/>
      <c r="C295" s="90"/>
      <c r="G295" s="99"/>
    </row>
    <row r="296" spans="1:7" ht="15">
      <c r="A296" s="93"/>
      <c r="B296" s="94"/>
      <c r="C296" s="90"/>
    </row>
    <row r="297" spans="1:7" ht="15">
      <c r="A297" s="93"/>
      <c r="B297" s="94"/>
      <c r="C297" s="90"/>
    </row>
    <row r="298" spans="1:7" ht="15">
      <c r="A298" s="93"/>
      <c r="B298" s="94"/>
      <c r="C298" s="90"/>
      <c r="G298" s="99"/>
    </row>
    <row r="299" spans="1:7" ht="15">
      <c r="A299" s="89"/>
      <c r="B299" s="90"/>
      <c r="C299" s="90"/>
    </row>
    <row r="300" spans="1:7" ht="15">
      <c r="A300" s="89"/>
      <c r="B300" s="90"/>
      <c r="C300" s="90"/>
    </row>
    <row r="301" spans="1:7" ht="15">
      <c r="A301" s="89"/>
      <c r="B301" s="90"/>
      <c r="C301" s="90"/>
      <c r="G301" s="99"/>
    </row>
    <row r="302" spans="1:7" ht="15">
      <c r="A302" s="89"/>
      <c r="B302" s="90"/>
      <c r="C302" s="90"/>
    </row>
    <row r="303" spans="1:7" ht="15">
      <c r="A303" s="89"/>
      <c r="B303" s="90"/>
      <c r="C303" s="90"/>
    </row>
    <row r="304" spans="1:7" ht="15">
      <c r="A304" s="89"/>
      <c r="B304" s="90"/>
      <c r="C304" s="90"/>
      <c r="G304" s="99"/>
    </row>
    <row r="305" spans="1:7" ht="15">
      <c r="A305" s="89"/>
      <c r="B305" s="90"/>
      <c r="C305" s="90"/>
    </row>
    <row r="306" spans="1:7" ht="15">
      <c r="A306" s="89"/>
      <c r="B306" s="90"/>
      <c r="C306" s="90"/>
    </row>
    <row r="307" spans="1:7" ht="15">
      <c r="A307" s="89"/>
      <c r="B307" s="90"/>
      <c r="C307" s="90"/>
      <c r="G307" s="99"/>
    </row>
    <row r="308" spans="1:7" ht="15">
      <c r="A308" s="89"/>
      <c r="B308" s="90"/>
      <c r="C308" s="90"/>
    </row>
    <row r="309" spans="1:7" ht="15">
      <c r="A309" s="89"/>
      <c r="B309" s="90"/>
      <c r="C309" s="90"/>
    </row>
    <row r="310" spans="1:7" ht="15">
      <c r="A310" s="89"/>
      <c r="B310" s="90"/>
      <c r="C310" s="90"/>
      <c r="G310" s="99"/>
    </row>
    <row r="311" spans="1:7" ht="15">
      <c r="A311" s="89"/>
      <c r="B311" s="90"/>
      <c r="C311" s="90"/>
    </row>
    <row r="312" spans="1:7" ht="15">
      <c r="A312" s="89"/>
      <c r="B312" s="90"/>
      <c r="C312" s="90"/>
    </row>
    <row r="313" spans="1:7" ht="15">
      <c r="A313" s="89"/>
      <c r="B313" s="90"/>
      <c r="C313" s="90"/>
      <c r="G313" s="99"/>
    </row>
    <row r="314" spans="1:7" ht="15">
      <c r="A314" s="89"/>
      <c r="B314" s="90"/>
      <c r="C314" s="90"/>
    </row>
    <row r="315" spans="1:7" ht="15">
      <c r="A315" s="89"/>
      <c r="B315" s="90"/>
      <c r="C315" s="90"/>
    </row>
    <row r="316" spans="1:7" ht="15">
      <c r="A316" s="89"/>
      <c r="B316" s="90"/>
      <c r="C316" s="90"/>
    </row>
    <row r="317" spans="1:7" ht="15">
      <c r="A317" s="89"/>
      <c r="B317" s="90"/>
      <c r="C317" s="90"/>
    </row>
    <row r="318" spans="1:7" ht="15">
      <c r="A318" s="89"/>
      <c r="B318" s="90"/>
      <c r="C318" s="90"/>
    </row>
    <row r="319" spans="1:7" ht="15">
      <c r="A319" s="89"/>
      <c r="B319" s="90"/>
      <c r="C319" s="90"/>
      <c r="G319" s="99"/>
    </row>
    <row r="320" spans="1:7">
      <c r="A320" s="83"/>
      <c r="B320" s="84"/>
      <c r="C320" s="84"/>
    </row>
    <row r="321" spans="1:7" ht="15">
      <c r="A321" s="93"/>
      <c r="B321" s="94"/>
      <c r="C321" s="90"/>
    </row>
    <row r="322" spans="1:7" ht="15">
      <c r="A322" s="93"/>
      <c r="B322" s="94"/>
      <c r="C322" s="90"/>
    </row>
    <row r="323" spans="1:7" ht="15">
      <c r="A323" s="93"/>
      <c r="B323" s="94"/>
      <c r="C323" s="90"/>
    </row>
    <row r="324" spans="1:7" ht="15">
      <c r="A324" s="93"/>
      <c r="B324" s="94"/>
      <c r="C324" s="90"/>
    </row>
    <row r="325" spans="1:7" ht="15">
      <c r="A325" s="93"/>
      <c r="B325" s="94"/>
      <c r="C325" s="90"/>
    </row>
    <row r="326" spans="1:7" ht="15">
      <c r="A326" s="89"/>
      <c r="B326" s="90"/>
      <c r="C326" s="90"/>
      <c r="G326" s="99"/>
    </row>
    <row r="327" spans="1:7">
      <c r="A327" s="83"/>
      <c r="B327" s="84"/>
      <c r="C327" s="84"/>
    </row>
    <row r="328" spans="1:7" ht="15">
      <c r="A328" s="93"/>
      <c r="B328" s="94"/>
      <c r="C328" s="90"/>
    </row>
    <row r="329" spans="1:7" ht="15">
      <c r="A329" s="93"/>
      <c r="B329" s="94"/>
      <c r="C329" s="90"/>
    </row>
    <row r="330" spans="1:7" ht="15">
      <c r="A330" s="93"/>
      <c r="B330" s="94"/>
      <c r="C330" s="90"/>
      <c r="G330" s="99"/>
    </row>
    <row r="331" spans="1:7" ht="15">
      <c r="A331" s="89"/>
      <c r="B331" s="90"/>
      <c r="C331" s="90"/>
    </row>
    <row r="332" spans="1:7" ht="15">
      <c r="A332" s="89"/>
      <c r="B332" s="90"/>
      <c r="C332" s="90"/>
    </row>
    <row r="333" spans="1:7" ht="15">
      <c r="A333" s="89"/>
      <c r="B333" s="90"/>
      <c r="C333" s="90"/>
      <c r="G333" s="99"/>
    </row>
    <row r="334" spans="1:7" ht="15">
      <c r="A334" s="89"/>
      <c r="B334" s="90"/>
      <c r="C334" s="90"/>
    </row>
    <row r="335" spans="1:7" ht="15">
      <c r="A335" s="89"/>
      <c r="B335" s="90"/>
      <c r="C335" s="90"/>
    </row>
    <row r="336" spans="1:7" ht="15">
      <c r="A336" s="89"/>
      <c r="B336" s="90"/>
      <c r="C336" s="90"/>
      <c r="G336" s="99"/>
    </row>
    <row r="337" spans="1:7" ht="15">
      <c r="A337" s="89"/>
      <c r="B337" s="90"/>
      <c r="C337" s="90"/>
    </row>
    <row r="338" spans="1:7" ht="15">
      <c r="A338" s="89"/>
      <c r="B338" s="90"/>
      <c r="C338" s="90"/>
    </row>
    <row r="339" spans="1:7" ht="15">
      <c r="A339" s="89"/>
      <c r="B339" s="90"/>
      <c r="C339" s="90"/>
      <c r="G339" s="99"/>
    </row>
    <row r="340" spans="1:7" ht="15">
      <c r="A340" s="89"/>
      <c r="B340" s="90"/>
      <c r="C340" s="90"/>
    </row>
    <row r="341" spans="1:7" ht="15">
      <c r="A341" s="89"/>
      <c r="B341" s="90"/>
      <c r="C341" s="90"/>
    </row>
    <row r="342" spans="1:7" ht="15">
      <c r="A342" s="89"/>
      <c r="B342" s="90"/>
      <c r="C342" s="90"/>
    </row>
    <row r="343" spans="1:7" ht="15">
      <c r="A343" s="89"/>
      <c r="B343" s="90"/>
      <c r="C343" s="90"/>
    </row>
    <row r="344" spans="1:7" ht="15">
      <c r="A344" s="89"/>
      <c r="B344" s="90"/>
      <c r="C344" s="90"/>
    </row>
    <row r="345" spans="1:7" ht="15">
      <c r="A345" s="89"/>
      <c r="B345" s="90"/>
      <c r="C345" s="90"/>
      <c r="G345" s="99"/>
    </row>
    <row r="346" spans="1:7" ht="15">
      <c r="A346" s="89"/>
      <c r="B346" s="90"/>
      <c r="C346" s="90"/>
    </row>
    <row r="347" spans="1:7" ht="15">
      <c r="A347" s="89"/>
      <c r="B347" s="90"/>
      <c r="C347" s="90"/>
    </row>
    <row r="348" spans="1:7" ht="15">
      <c r="A348" s="89"/>
      <c r="B348" s="90"/>
      <c r="C348" s="90"/>
    </row>
    <row r="349" spans="1:7" ht="15">
      <c r="A349" s="89"/>
      <c r="B349" s="90"/>
      <c r="C349" s="90"/>
    </row>
    <row r="350" spans="1:7" ht="15">
      <c r="A350" s="89"/>
      <c r="B350" s="90"/>
      <c r="C350" s="90"/>
    </row>
    <row r="351" spans="1:7" ht="15">
      <c r="A351" s="89"/>
      <c r="B351" s="90"/>
      <c r="C351" s="90"/>
      <c r="G351" s="99"/>
    </row>
    <row r="352" spans="1:7" ht="15">
      <c r="A352" s="89"/>
      <c r="B352" s="90"/>
      <c r="C352" s="90"/>
    </row>
    <row r="353" spans="1:7" ht="15">
      <c r="A353" s="89"/>
      <c r="B353" s="90"/>
      <c r="C353" s="90"/>
    </row>
    <row r="354" spans="1:7" ht="15">
      <c r="A354" s="89"/>
      <c r="B354" s="90"/>
      <c r="C354" s="90"/>
    </row>
    <row r="355" spans="1:7" ht="15">
      <c r="A355" s="89"/>
      <c r="B355" s="90"/>
      <c r="C355" s="90"/>
    </row>
    <row r="356" spans="1:7" ht="15">
      <c r="A356" s="89"/>
      <c r="B356" s="90"/>
      <c r="C356" s="90"/>
    </row>
    <row r="357" spans="1:7" ht="15">
      <c r="A357" s="89"/>
      <c r="B357" s="90"/>
      <c r="C357" s="90"/>
    </row>
    <row r="358" spans="1:7" ht="15">
      <c r="A358" s="89"/>
      <c r="B358" s="90"/>
      <c r="C358" s="90"/>
    </row>
    <row r="359" spans="1:7" ht="15">
      <c r="A359" s="89"/>
      <c r="B359" s="90"/>
      <c r="C359" s="90"/>
      <c r="G359" s="99"/>
    </row>
    <row r="360" spans="1:7" ht="15">
      <c r="A360" s="89"/>
      <c r="B360" s="90"/>
      <c r="C360" s="90"/>
    </row>
    <row r="361" spans="1:7" ht="15">
      <c r="A361" s="89"/>
      <c r="B361" s="90"/>
      <c r="C361" s="90"/>
      <c r="G361" s="101"/>
    </row>
    <row r="362" spans="1:7" ht="15">
      <c r="A362" s="89"/>
      <c r="B362" s="90"/>
      <c r="C362" s="90"/>
      <c r="G362" s="99"/>
    </row>
    <row r="363" spans="1:7" ht="15">
      <c r="A363" s="89"/>
      <c r="B363" s="90"/>
      <c r="C363" s="90"/>
    </row>
    <row r="364" spans="1:7" ht="15">
      <c r="A364" s="89"/>
      <c r="B364" s="90"/>
      <c r="C364" s="90"/>
      <c r="G364" s="99"/>
    </row>
    <row r="365" spans="1:7" ht="15">
      <c r="A365" s="89"/>
      <c r="B365" s="90"/>
      <c r="C365" s="90"/>
    </row>
    <row r="366" spans="1:7" ht="15">
      <c r="A366" s="89"/>
      <c r="B366" s="90"/>
      <c r="C366" s="90"/>
    </row>
    <row r="367" spans="1:7" ht="15">
      <c r="A367" s="89"/>
      <c r="B367" s="90"/>
      <c r="C367" s="90"/>
      <c r="G367" s="99"/>
    </row>
    <row r="368" spans="1:7" ht="15">
      <c r="A368" s="89"/>
      <c r="B368" s="90"/>
      <c r="C368" s="90"/>
    </row>
    <row r="369" spans="1:7" ht="15">
      <c r="A369" s="89"/>
      <c r="B369" s="90"/>
      <c r="C369" s="90"/>
      <c r="G369" s="87"/>
    </row>
    <row r="370" spans="1:7" ht="15">
      <c r="A370" s="89"/>
      <c r="B370" s="90"/>
      <c r="C370" s="90"/>
      <c r="G370" s="99"/>
    </row>
    <row r="371" spans="1:7" ht="15">
      <c r="A371" s="89"/>
      <c r="B371" s="90"/>
      <c r="C371" s="90"/>
    </row>
    <row r="372" spans="1:7" ht="15">
      <c r="A372" s="89"/>
      <c r="B372" s="90"/>
      <c r="C372" s="90"/>
      <c r="G372" s="87"/>
    </row>
    <row r="373" spans="1:7" ht="15">
      <c r="A373" s="89"/>
      <c r="B373" s="90"/>
      <c r="C373" s="90"/>
      <c r="G373" s="87"/>
    </row>
    <row r="374" spans="1:7" ht="15">
      <c r="A374" s="89"/>
      <c r="B374" s="90"/>
      <c r="C374" s="90"/>
      <c r="G374" s="99"/>
    </row>
    <row r="375" spans="1:7" ht="15">
      <c r="A375" s="89"/>
      <c r="B375" s="90"/>
      <c r="C375" s="90"/>
    </row>
    <row r="376" spans="1:7" ht="15">
      <c r="A376" s="89"/>
      <c r="B376" s="90"/>
      <c r="C376" s="90"/>
      <c r="G376" s="99"/>
    </row>
    <row r="377" spans="1:7" ht="15">
      <c r="A377" s="89"/>
      <c r="B377" s="90"/>
      <c r="C377" s="90"/>
    </row>
    <row r="378" spans="1:7" ht="15">
      <c r="A378" s="89"/>
      <c r="B378" s="90"/>
      <c r="C378" s="90"/>
      <c r="G378" s="99"/>
    </row>
    <row r="379" spans="1:7" ht="15">
      <c r="A379" s="89"/>
      <c r="B379" s="84"/>
      <c r="C379" s="84"/>
    </row>
    <row r="380" spans="1:7">
      <c r="G380" s="99"/>
    </row>
    <row r="382" spans="1:7">
      <c r="B382" s="102"/>
      <c r="C382" s="102"/>
      <c r="G382" s="99"/>
    </row>
    <row r="384" spans="1:7">
      <c r="B384" s="102"/>
      <c r="C384" s="103"/>
      <c r="G384" s="87"/>
    </row>
    <row r="385" spans="1:7">
      <c r="A385" s="88"/>
      <c r="B385" s="102"/>
      <c r="C385" s="103"/>
      <c r="G385" s="99"/>
    </row>
    <row r="387" spans="1:7">
      <c r="A387" s="88"/>
      <c r="G387" s="99"/>
    </row>
    <row r="389" spans="1:7">
      <c r="A389" s="88"/>
      <c r="G389" s="99"/>
    </row>
    <row r="391" spans="1:7">
      <c r="A391" s="88"/>
      <c r="G391" s="99"/>
    </row>
  </sheetData>
  <phoneticPr fontId="1" type="noConversion"/>
  <pageMargins left="0.75000000000000011" right="0.75000000000000011" top="1" bottom="1" header="0.5" footer="0.5"/>
  <pageSetup paperSize="9" scale="48" fitToHeight="64" orientation="landscape" horizontalDpi="4294967292" verticalDpi="4294967292"/>
  <drawing r:id="rId1"/>
  <extLst>
    <ext xmlns:mx="http://schemas.microsoft.com/office/mac/excel/2008/main" uri="{64002731-A6B0-56B0-2670-7721B7C09600}">
      <mx:PLV Mode="0" OnePage="0" WScale="10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data</vt:lpstr>
      <vt:lpstr>photos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Gretta Bartoli</dc:creator>
  <cp:lastModifiedBy>Stefanie Schumacher</cp:lastModifiedBy>
  <cp:lastPrinted>2011-08-15T13:57:19Z</cp:lastPrinted>
  <dcterms:created xsi:type="dcterms:W3CDTF">2007-12-19T14:25:39Z</dcterms:created>
  <dcterms:modified xsi:type="dcterms:W3CDTF">2014-02-13T09:17:42Z</dcterms:modified>
</cp:coreProperties>
</file>