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3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4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6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drawings/drawing7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150" windowWidth="17040" windowHeight="8580"/>
  </bookViews>
  <sheets>
    <sheet name="CONTROL CULTURES MONO CLONAL" sheetId="1" r:id="rId1"/>
    <sheet name="MIXED CULTURED CONTROL" sheetId="2" r:id="rId2"/>
    <sheet name="MONOCULTURES WITH POLYKRIKOS" sheetId="3" r:id="rId3"/>
    <sheet name="MIXED CULTURES WITH POLYKRIKOS" sheetId="4" r:id="rId4"/>
    <sheet name="PRE CULTURES AND UNWASHED CONTR" sheetId="5" r:id="rId5"/>
    <sheet name="FRACTION OD STRAINS FROM MIXES" sheetId="7" r:id="rId6"/>
    <sheet name="µ  = growth" sheetId="8" r:id="rId7"/>
    <sheet name="Polykrikos GROWTH" sheetId="9" r:id="rId8"/>
  </sheets>
  <calcPr calcId="145621"/>
</workbook>
</file>

<file path=xl/calcChain.xml><?xml version="1.0" encoding="utf-8"?>
<calcChain xmlns="http://schemas.openxmlformats.org/spreadsheetml/2006/main">
  <c r="K27" i="8" l="1"/>
  <c r="J27" i="8"/>
  <c r="J9" i="8"/>
  <c r="K9" i="8"/>
  <c r="F25" i="8" l="1"/>
  <c r="E25" i="8"/>
  <c r="F14" i="8"/>
  <c r="E14" i="8"/>
  <c r="U18" i="1" l="1"/>
  <c r="P16" i="1"/>
  <c r="Q12" i="1"/>
  <c r="P4" i="1"/>
  <c r="AB150" i="7" l="1"/>
  <c r="AA150" i="7"/>
  <c r="AB147" i="7"/>
  <c r="AA147" i="7"/>
  <c r="AB144" i="7"/>
  <c r="AA144" i="7"/>
  <c r="AB141" i="7"/>
  <c r="AA141" i="7"/>
  <c r="F150" i="7"/>
  <c r="E150" i="7"/>
  <c r="F147" i="7"/>
  <c r="E147" i="7"/>
  <c r="F144" i="7"/>
  <c r="E144" i="7"/>
  <c r="F141" i="7"/>
  <c r="E141" i="7"/>
  <c r="N53" i="1"/>
  <c r="M53" i="1"/>
  <c r="N50" i="1"/>
  <c r="M50" i="1"/>
  <c r="N47" i="1"/>
  <c r="M47" i="1"/>
  <c r="N53" i="3"/>
  <c r="M53" i="3"/>
  <c r="N50" i="3"/>
  <c r="M50" i="3"/>
  <c r="N47" i="3"/>
  <c r="M47" i="3"/>
  <c r="N53" i="4" l="1"/>
  <c r="M53" i="4"/>
  <c r="N50" i="4"/>
  <c r="M50" i="4"/>
  <c r="N47" i="4"/>
  <c r="M47" i="4"/>
  <c r="N51" i="2"/>
  <c r="N48" i="2"/>
  <c r="N45" i="2"/>
  <c r="M51" i="2"/>
  <c r="M48" i="2"/>
  <c r="M45" i="2"/>
  <c r="O20" i="9" l="1"/>
  <c r="O17" i="9"/>
  <c r="O14" i="9"/>
  <c r="O11" i="9"/>
  <c r="O8" i="9"/>
  <c r="O5" i="9"/>
  <c r="N20" i="9"/>
  <c r="N17" i="9"/>
  <c r="N14" i="9"/>
  <c r="N11" i="9"/>
  <c r="N8" i="9"/>
  <c r="N5" i="9"/>
  <c r="AG83" i="7" l="1"/>
  <c r="AI82" i="7"/>
  <c r="AH82" i="7"/>
  <c r="AG82" i="7"/>
  <c r="AG81" i="7"/>
  <c r="AG80" i="7"/>
  <c r="AI79" i="7"/>
  <c r="AG79" i="7"/>
  <c r="AG78" i="7"/>
  <c r="AH79" i="7" s="1"/>
  <c r="AG77" i="7"/>
  <c r="AG76" i="7"/>
  <c r="AG75" i="7"/>
  <c r="AI76" i="7" s="1"/>
  <c r="AG74" i="7"/>
  <c r="AG73" i="7"/>
  <c r="AH73" i="7" s="1"/>
  <c r="AG72" i="7"/>
  <c r="AG71" i="7"/>
  <c r="AI70" i="7"/>
  <c r="AH70" i="7"/>
  <c r="AG70" i="7"/>
  <c r="AG69" i="7"/>
  <c r="AG64" i="7"/>
  <c r="AI63" i="7"/>
  <c r="AH63" i="7"/>
  <c r="AG63" i="7"/>
  <c r="AG62" i="7"/>
  <c r="AG61" i="7"/>
  <c r="AI60" i="7"/>
  <c r="AG60" i="7"/>
  <c r="AG59" i="7"/>
  <c r="AH60" i="7" s="1"/>
  <c r="AG58" i="7"/>
  <c r="AG57" i="7"/>
  <c r="AG56" i="7"/>
  <c r="AI57" i="7" s="1"/>
  <c r="AG55" i="7"/>
  <c r="AG54" i="7"/>
  <c r="AI54" i="7" s="1"/>
  <c r="AG53" i="7"/>
  <c r="AG52" i="7"/>
  <c r="AI51" i="7"/>
  <c r="AH51" i="7"/>
  <c r="AG51" i="7"/>
  <c r="AG50" i="7"/>
  <c r="AA64" i="7"/>
  <c r="AC63" i="7"/>
  <c r="AB63" i="7"/>
  <c r="AA63" i="7"/>
  <c r="AA62" i="7"/>
  <c r="AA61" i="7"/>
  <c r="AC60" i="7" s="1"/>
  <c r="AA60" i="7"/>
  <c r="AA59" i="7"/>
  <c r="AB60" i="7" s="1"/>
  <c r="AA58" i="7"/>
  <c r="AA57" i="7"/>
  <c r="AA56" i="7"/>
  <c r="AC57" i="7" s="1"/>
  <c r="AA55" i="7"/>
  <c r="AA54" i="7"/>
  <c r="AC54" i="7" s="1"/>
  <c r="AA53" i="7"/>
  <c r="AA52" i="7"/>
  <c r="AC51" i="7"/>
  <c r="AB51" i="7"/>
  <c r="AA51" i="7"/>
  <c r="AA50" i="7"/>
  <c r="AA83" i="7"/>
  <c r="AC82" i="7"/>
  <c r="AA82" i="7"/>
  <c r="AA81" i="7"/>
  <c r="AB82" i="7" s="1"/>
  <c r="AA80" i="7"/>
  <c r="AA79" i="7"/>
  <c r="AA78" i="7"/>
  <c r="AC79" i="7" s="1"/>
  <c r="AA77" i="7"/>
  <c r="AA76" i="7"/>
  <c r="AB76" i="7" s="1"/>
  <c r="AA75" i="7"/>
  <c r="AC76" i="7" s="1"/>
  <c r="AA74" i="7"/>
  <c r="AC73" i="7"/>
  <c r="AB73" i="7"/>
  <c r="AA73" i="7"/>
  <c r="AA72" i="7"/>
  <c r="AA71" i="7"/>
  <c r="AC70" i="7"/>
  <c r="AA70" i="7"/>
  <c r="AA69" i="7"/>
  <c r="AB70" i="7" s="1"/>
  <c r="AI73" i="7" l="1"/>
  <c r="AH76" i="7"/>
  <c r="AH54" i="7"/>
  <c r="AH57" i="7"/>
  <c r="AB54" i="7"/>
  <c r="AB57" i="7"/>
  <c r="AB79" i="7"/>
  <c r="AE18" i="3"/>
  <c r="AG17" i="3"/>
  <c r="AE17" i="3"/>
  <c r="AE16" i="3"/>
  <c r="AF17" i="3" s="1"/>
  <c r="AE15" i="3"/>
  <c r="AE14" i="3"/>
  <c r="AE13" i="3"/>
  <c r="AG14" i="3" s="1"/>
  <c r="AE12" i="3"/>
  <c r="AE11" i="3"/>
  <c r="AG11" i="3" s="1"/>
  <c r="AE10" i="3"/>
  <c r="AE9" i="3"/>
  <c r="AG8" i="3"/>
  <c r="AF8" i="3"/>
  <c r="AE8" i="3"/>
  <c r="AE7" i="3"/>
  <c r="AE6" i="3"/>
  <c r="AG5" i="3"/>
  <c r="AE5" i="3"/>
  <c r="AE4" i="3"/>
  <c r="AF5" i="3" s="1"/>
  <c r="Y18" i="3"/>
  <c r="AA17" i="3"/>
  <c r="Y17" i="3"/>
  <c r="Y16" i="3"/>
  <c r="Z17" i="3" s="1"/>
  <c r="Y15" i="3"/>
  <c r="Y14" i="3"/>
  <c r="Y13" i="3"/>
  <c r="AA14" i="3" s="1"/>
  <c r="Y12" i="3"/>
  <c r="Y11" i="3"/>
  <c r="AA11" i="3" s="1"/>
  <c r="Y10" i="3"/>
  <c r="Y9" i="3"/>
  <c r="AA8" i="3"/>
  <c r="Z8" i="3"/>
  <c r="Y8" i="3"/>
  <c r="Y7" i="3"/>
  <c r="Y6" i="3"/>
  <c r="AA5" i="3"/>
  <c r="Y5" i="3"/>
  <c r="Y4" i="3"/>
  <c r="Z5" i="3" s="1"/>
  <c r="S18" i="3"/>
  <c r="U17" i="3"/>
  <c r="S17" i="3"/>
  <c r="S16" i="3"/>
  <c r="T17" i="3" s="1"/>
  <c r="S15" i="3"/>
  <c r="S14" i="3"/>
  <c r="S13" i="3"/>
  <c r="U14" i="3" s="1"/>
  <c r="S12" i="3"/>
  <c r="S11" i="3"/>
  <c r="S10" i="3"/>
  <c r="U11" i="3" s="1"/>
  <c r="S9" i="3"/>
  <c r="T8" i="3"/>
  <c r="S8" i="3"/>
  <c r="U8" i="3" s="1"/>
  <c r="S7" i="3"/>
  <c r="S6" i="3"/>
  <c r="U5" i="3"/>
  <c r="T5" i="3"/>
  <c r="S5" i="3"/>
  <c r="S4" i="3"/>
  <c r="P64" i="7"/>
  <c r="R63" i="7"/>
  <c r="P63" i="7"/>
  <c r="P62" i="7"/>
  <c r="Q63" i="7" s="1"/>
  <c r="P61" i="7"/>
  <c r="P60" i="7"/>
  <c r="P59" i="7"/>
  <c r="R60" i="7" s="1"/>
  <c r="P58" i="7"/>
  <c r="P57" i="7"/>
  <c r="P56" i="7"/>
  <c r="R57" i="7" s="1"/>
  <c r="P55" i="7"/>
  <c r="Q54" i="7"/>
  <c r="P54" i="7"/>
  <c r="R54" i="7" s="1"/>
  <c r="P53" i="7"/>
  <c r="P52" i="7"/>
  <c r="R51" i="7"/>
  <c r="P51" i="7"/>
  <c r="P50" i="7"/>
  <c r="Q51" i="7" s="1"/>
  <c r="J64" i="7"/>
  <c r="L63" i="7"/>
  <c r="J63" i="7"/>
  <c r="J62" i="7"/>
  <c r="K63" i="7" s="1"/>
  <c r="J61" i="7"/>
  <c r="J60" i="7"/>
  <c r="J59" i="7"/>
  <c r="L60" i="7" s="1"/>
  <c r="J58" i="7"/>
  <c r="J57" i="7"/>
  <c r="L57" i="7" s="1"/>
  <c r="J56" i="7"/>
  <c r="J55" i="7"/>
  <c r="L54" i="7"/>
  <c r="K54" i="7"/>
  <c r="J54" i="7"/>
  <c r="J53" i="7"/>
  <c r="J52" i="7"/>
  <c r="L51" i="7"/>
  <c r="J51" i="7"/>
  <c r="J50" i="7"/>
  <c r="K51" i="7" s="1"/>
  <c r="P83" i="7"/>
  <c r="R82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69" i="7"/>
  <c r="AF11" i="3" l="1"/>
  <c r="AF14" i="3"/>
  <c r="Z11" i="3"/>
  <c r="Z14" i="3"/>
  <c r="T11" i="3"/>
  <c r="T14" i="3"/>
  <c r="Q57" i="7"/>
  <c r="Q60" i="7"/>
  <c r="K57" i="7"/>
  <c r="K60" i="7"/>
  <c r="R73" i="7"/>
  <c r="R70" i="7"/>
  <c r="Q73" i="7"/>
  <c r="Q82" i="7"/>
  <c r="R76" i="7"/>
  <c r="Q70" i="7"/>
  <c r="R79" i="7"/>
  <c r="Q76" i="7"/>
  <c r="Q79" i="7"/>
  <c r="L79" i="7"/>
  <c r="L76" i="7"/>
  <c r="K82" i="7"/>
  <c r="K70" i="7"/>
  <c r="L73" i="7"/>
  <c r="L82" i="7"/>
  <c r="K76" i="7"/>
  <c r="L70" i="7"/>
  <c r="K73" i="7"/>
  <c r="K79" i="7"/>
  <c r="X14" i="2"/>
  <c r="Y14" i="2"/>
  <c r="Z14" i="2"/>
  <c r="X15" i="2"/>
  <c r="Y15" i="2"/>
  <c r="Z15" i="2"/>
  <c r="Y13" i="2"/>
  <c r="Z13" i="2"/>
  <c r="X13" i="2"/>
  <c r="X11" i="2"/>
  <c r="Y11" i="2"/>
  <c r="Z11" i="2"/>
  <c r="X12" i="2"/>
  <c r="Y12" i="2"/>
  <c r="Z12" i="2"/>
  <c r="Y10" i="2"/>
  <c r="Z10" i="2"/>
  <c r="X10" i="2"/>
  <c r="X8" i="2"/>
  <c r="Y8" i="2"/>
  <c r="Z8" i="2"/>
  <c r="X9" i="2"/>
  <c r="Y9" i="2"/>
  <c r="Z9" i="2"/>
  <c r="Y7" i="2"/>
  <c r="Z7" i="2"/>
  <c r="X7" i="2"/>
  <c r="X5" i="2"/>
  <c r="Y5" i="2"/>
  <c r="Z5" i="2"/>
  <c r="X6" i="2"/>
  <c r="Y6" i="2"/>
  <c r="Z6" i="2"/>
  <c r="Y4" i="2"/>
  <c r="Z4" i="2"/>
  <c r="X4" i="2"/>
  <c r="T14" i="2"/>
  <c r="U14" i="2"/>
  <c r="V14" i="2"/>
  <c r="T15" i="2"/>
  <c r="U15" i="2"/>
  <c r="V15" i="2"/>
  <c r="U13" i="2"/>
  <c r="V13" i="2"/>
  <c r="T13" i="2"/>
  <c r="T11" i="2"/>
  <c r="U11" i="2"/>
  <c r="V11" i="2"/>
  <c r="T12" i="2"/>
  <c r="U12" i="2"/>
  <c r="V12" i="2"/>
  <c r="U10" i="2"/>
  <c r="V10" i="2"/>
  <c r="T10" i="2"/>
  <c r="T8" i="2"/>
  <c r="U8" i="2"/>
  <c r="V8" i="2"/>
  <c r="T9" i="2"/>
  <c r="U9" i="2"/>
  <c r="V9" i="2"/>
  <c r="U7" i="2"/>
  <c r="V7" i="2"/>
  <c r="T7" i="2"/>
  <c r="T5" i="2"/>
  <c r="U5" i="2"/>
  <c r="V5" i="2"/>
  <c r="T6" i="2"/>
  <c r="U6" i="2"/>
  <c r="V6" i="2"/>
  <c r="U4" i="2"/>
  <c r="V4" i="2"/>
  <c r="T4" i="2"/>
  <c r="P11" i="2"/>
  <c r="Q11" i="2"/>
  <c r="R11" i="2"/>
  <c r="P12" i="2"/>
  <c r="Q12" i="2"/>
  <c r="R12" i="2"/>
  <c r="Q10" i="2"/>
  <c r="R10" i="2"/>
  <c r="P10" i="2"/>
  <c r="P8" i="2"/>
  <c r="Q8" i="2"/>
  <c r="R8" i="2"/>
  <c r="P9" i="2"/>
  <c r="Q9" i="2"/>
  <c r="R9" i="2"/>
  <c r="Q7" i="2"/>
  <c r="R7" i="2"/>
  <c r="P7" i="2"/>
  <c r="P14" i="2"/>
  <c r="Q14" i="2"/>
  <c r="R14" i="2"/>
  <c r="P15" i="2"/>
  <c r="Q15" i="2"/>
  <c r="R15" i="2"/>
  <c r="P16" i="2"/>
  <c r="Q16" i="2"/>
  <c r="R16" i="2"/>
  <c r="P17" i="2"/>
  <c r="Q17" i="2"/>
  <c r="R17" i="2"/>
  <c r="P18" i="2"/>
  <c r="Q18" i="2"/>
  <c r="R18" i="2"/>
  <c r="Q13" i="2"/>
  <c r="R13" i="2"/>
  <c r="P13" i="2"/>
  <c r="P5" i="2"/>
  <c r="Q5" i="2"/>
  <c r="R5" i="2"/>
  <c r="P6" i="2"/>
  <c r="Q6" i="2"/>
  <c r="R6" i="2"/>
  <c r="Q4" i="2"/>
  <c r="R4" i="2"/>
  <c r="P4" i="2"/>
  <c r="P17" i="5" l="1"/>
  <c r="Q17" i="5"/>
  <c r="R17" i="5"/>
  <c r="P18" i="5"/>
  <c r="Q18" i="5"/>
  <c r="R18" i="5"/>
  <c r="X17" i="5"/>
  <c r="Y17" i="5"/>
  <c r="Z17" i="5"/>
  <c r="X18" i="5"/>
  <c r="Y18" i="5"/>
  <c r="Z18" i="5"/>
  <c r="Y16" i="5"/>
  <c r="Z16" i="5"/>
  <c r="X16" i="5"/>
  <c r="X13" i="5"/>
  <c r="X11" i="5"/>
  <c r="Y11" i="5"/>
  <c r="Z11" i="5"/>
  <c r="X12" i="5"/>
  <c r="Y12" i="5"/>
  <c r="Z12" i="5"/>
  <c r="Y10" i="5"/>
  <c r="Z10" i="5"/>
  <c r="X10" i="5"/>
  <c r="X5" i="5"/>
  <c r="Y5" i="5"/>
  <c r="Z5" i="5"/>
  <c r="X6" i="5"/>
  <c r="Y6" i="5"/>
  <c r="Z6" i="5"/>
  <c r="Y4" i="5"/>
  <c r="Z4" i="5"/>
  <c r="X4" i="5"/>
  <c r="T5" i="5"/>
  <c r="U5" i="5"/>
  <c r="V5" i="5"/>
  <c r="T6" i="5"/>
  <c r="U6" i="5"/>
  <c r="V6" i="5"/>
  <c r="U4" i="5"/>
  <c r="V4" i="5"/>
  <c r="T4" i="5"/>
  <c r="T17" i="5"/>
  <c r="U17" i="5"/>
  <c r="V17" i="5"/>
  <c r="T18" i="5"/>
  <c r="U18" i="5"/>
  <c r="V18" i="5"/>
  <c r="U16" i="5"/>
  <c r="V16" i="5"/>
  <c r="T16" i="5"/>
  <c r="U13" i="5"/>
  <c r="V13" i="5"/>
  <c r="T13" i="5"/>
  <c r="T11" i="5"/>
  <c r="U11" i="5"/>
  <c r="V11" i="5"/>
  <c r="T12" i="5"/>
  <c r="U12" i="5"/>
  <c r="V12" i="5"/>
  <c r="U10" i="5"/>
  <c r="V10" i="5"/>
  <c r="T10" i="5"/>
  <c r="T7" i="5"/>
  <c r="Q16" i="5"/>
  <c r="R16" i="5"/>
  <c r="P16" i="5"/>
  <c r="P13" i="5"/>
  <c r="P11" i="5"/>
  <c r="Q11" i="5"/>
  <c r="R11" i="5"/>
  <c r="P12" i="5"/>
  <c r="Q12" i="5"/>
  <c r="R12" i="5"/>
  <c r="Q10" i="5"/>
  <c r="R10" i="5"/>
  <c r="P10" i="5"/>
  <c r="Q7" i="5"/>
  <c r="R7" i="5"/>
  <c r="P7" i="5"/>
  <c r="P5" i="5"/>
  <c r="Q5" i="5"/>
  <c r="R5" i="5"/>
  <c r="P6" i="5"/>
  <c r="Q6" i="5"/>
  <c r="R6" i="5"/>
  <c r="Q4" i="5"/>
  <c r="R4" i="5"/>
  <c r="P4" i="5"/>
  <c r="Z15" i="5"/>
  <c r="Y15" i="5"/>
  <c r="X15" i="5"/>
  <c r="V15" i="5"/>
  <c r="U15" i="5"/>
  <c r="T15" i="5"/>
  <c r="R15" i="5"/>
  <c r="Q15" i="5"/>
  <c r="P15" i="5"/>
  <c r="Z14" i="5"/>
  <c r="Y14" i="5"/>
  <c r="X14" i="5"/>
  <c r="V14" i="5"/>
  <c r="U14" i="5"/>
  <c r="T14" i="5"/>
  <c r="R14" i="5"/>
  <c r="Q14" i="5"/>
  <c r="P14" i="5"/>
  <c r="Z13" i="5"/>
  <c r="Y13" i="5"/>
  <c r="R13" i="5"/>
  <c r="Q13" i="5"/>
  <c r="Z9" i="5"/>
  <c r="Y9" i="5"/>
  <c r="X9" i="5"/>
  <c r="V9" i="5"/>
  <c r="U9" i="5"/>
  <c r="T9" i="5"/>
  <c r="R9" i="5"/>
  <c r="Q9" i="5"/>
  <c r="P9" i="5"/>
  <c r="Z8" i="5"/>
  <c r="Y8" i="5"/>
  <c r="X8" i="5"/>
  <c r="V8" i="5"/>
  <c r="U8" i="5"/>
  <c r="T8" i="5"/>
  <c r="R8" i="5"/>
  <c r="Q8" i="5"/>
  <c r="P8" i="5"/>
  <c r="Z7" i="5"/>
  <c r="Y7" i="5"/>
  <c r="X7" i="5"/>
  <c r="V7" i="5"/>
  <c r="U7" i="5"/>
  <c r="T16" i="4"/>
  <c r="U16" i="4"/>
  <c r="V16" i="4"/>
  <c r="T17" i="4"/>
  <c r="U17" i="4"/>
  <c r="V17" i="4"/>
  <c r="T18" i="4"/>
  <c r="U18" i="4"/>
  <c r="V18" i="4"/>
  <c r="T7" i="4"/>
  <c r="X17" i="4"/>
  <c r="Y17" i="4"/>
  <c r="Z17" i="4"/>
  <c r="X18" i="4"/>
  <c r="Y18" i="4"/>
  <c r="Z18" i="4"/>
  <c r="Y16" i="4"/>
  <c r="Z16" i="4"/>
  <c r="X16" i="4"/>
  <c r="P17" i="4"/>
  <c r="Q17" i="4"/>
  <c r="R17" i="4"/>
  <c r="P18" i="4"/>
  <c r="Q18" i="4"/>
  <c r="R18" i="4"/>
  <c r="Q16" i="4"/>
  <c r="R16" i="4"/>
  <c r="P16" i="4"/>
  <c r="X14" i="4"/>
  <c r="Y14" i="4"/>
  <c r="Z14" i="4"/>
  <c r="X15" i="4"/>
  <c r="Y15" i="4"/>
  <c r="Z15" i="4"/>
  <c r="Y13" i="4"/>
  <c r="Z13" i="4"/>
  <c r="X13" i="4"/>
  <c r="T14" i="4"/>
  <c r="U14" i="4"/>
  <c r="V14" i="4"/>
  <c r="T15" i="4"/>
  <c r="U15" i="4"/>
  <c r="V15" i="4"/>
  <c r="U13" i="4"/>
  <c r="V13" i="4"/>
  <c r="T13" i="4"/>
  <c r="P14" i="4"/>
  <c r="Q14" i="4"/>
  <c r="R14" i="4"/>
  <c r="P15" i="4"/>
  <c r="Q15" i="4"/>
  <c r="R15" i="4"/>
  <c r="Q13" i="4"/>
  <c r="R13" i="4"/>
  <c r="P13" i="4"/>
  <c r="X12" i="4"/>
  <c r="Y12" i="4"/>
  <c r="Z12" i="4"/>
  <c r="X10" i="4"/>
  <c r="Y10" i="4"/>
  <c r="Z10" i="4"/>
  <c r="Y11" i="4"/>
  <c r="Z11" i="4"/>
  <c r="X11" i="4"/>
  <c r="T10" i="4"/>
  <c r="P10" i="4"/>
  <c r="P9" i="4"/>
  <c r="T9" i="4"/>
  <c r="X9" i="4"/>
  <c r="X7" i="4"/>
  <c r="X8" i="4"/>
  <c r="P7" i="4"/>
  <c r="X5" i="4"/>
  <c r="Y5" i="4"/>
  <c r="Z5" i="4"/>
  <c r="X6" i="4"/>
  <c r="Y6" i="4"/>
  <c r="Z6" i="4"/>
  <c r="Y4" i="4"/>
  <c r="Z4" i="4"/>
  <c r="X4" i="4"/>
  <c r="T5" i="4"/>
  <c r="U5" i="4"/>
  <c r="V5" i="4"/>
  <c r="T6" i="4"/>
  <c r="U6" i="4"/>
  <c r="V6" i="4"/>
  <c r="U4" i="4"/>
  <c r="V4" i="4"/>
  <c r="T4" i="4"/>
  <c r="P5" i="4"/>
  <c r="Q5" i="4"/>
  <c r="R5" i="4"/>
  <c r="P6" i="4"/>
  <c r="Q6" i="4"/>
  <c r="R6" i="4"/>
  <c r="Q4" i="4"/>
  <c r="R4" i="4"/>
  <c r="P4" i="4"/>
  <c r="V17" i="3"/>
  <c r="W17" i="3"/>
  <c r="X17" i="3"/>
  <c r="V18" i="3"/>
  <c r="W18" i="3"/>
  <c r="X18" i="3"/>
  <c r="W16" i="3"/>
  <c r="X16" i="3"/>
  <c r="V16" i="3"/>
  <c r="V14" i="3"/>
  <c r="W14" i="3"/>
  <c r="X14" i="3"/>
  <c r="V15" i="3"/>
  <c r="W15" i="3"/>
  <c r="X15" i="3"/>
  <c r="W13" i="3"/>
  <c r="X13" i="3"/>
  <c r="V13" i="3"/>
  <c r="AB17" i="3"/>
  <c r="AC17" i="3"/>
  <c r="AD17" i="3"/>
  <c r="AB18" i="3"/>
  <c r="AC18" i="3"/>
  <c r="AD18" i="3"/>
  <c r="AC16" i="3"/>
  <c r="AD16" i="3"/>
  <c r="AB16" i="3"/>
  <c r="AB14" i="3"/>
  <c r="AC14" i="3"/>
  <c r="AD14" i="3"/>
  <c r="AB15" i="3"/>
  <c r="AC15" i="3"/>
  <c r="AD15" i="3"/>
  <c r="AC13" i="3"/>
  <c r="AD13" i="3"/>
  <c r="AB13" i="3"/>
  <c r="AB11" i="3"/>
  <c r="AC11" i="3"/>
  <c r="AD11" i="3"/>
  <c r="AB12" i="3"/>
  <c r="AC12" i="3"/>
  <c r="AD12" i="3"/>
  <c r="AC10" i="3"/>
  <c r="AD10" i="3"/>
  <c r="AB10" i="3"/>
  <c r="AB9" i="3"/>
  <c r="AB8" i="3"/>
  <c r="AB7" i="3"/>
  <c r="AB6" i="3"/>
  <c r="AB5" i="3"/>
  <c r="AB4" i="3"/>
  <c r="AC9" i="3"/>
  <c r="AD9" i="3"/>
  <c r="P17" i="3"/>
  <c r="Q17" i="3"/>
  <c r="R17" i="3"/>
  <c r="P18" i="3"/>
  <c r="Q18" i="3"/>
  <c r="R18" i="3"/>
  <c r="Q16" i="3"/>
  <c r="R16" i="3"/>
  <c r="P16" i="3"/>
  <c r="W10" i="3"/>
  <c r="X10" i="3"/>
  <c r="W11" i="3"/>
  <c r="X11" i="3"/>
  <c r="W12" i="3"/>
  <c r="X12" i="3"/>
  <c r="V11" i="3"/>
  <c r="V12" i="3"/>
  <c r="V10" i="3"/>
  <c r="Q10" i="3"/>
  <c r="R10" i="3"/>
  <c r="Q11" i="3"/>
  <c r="R11" i="3"/>
  <c r="Q12" i="3"/>
  <c r="R12" i="3"/>
  <c r="P11" i="3"/>
  <c r="P12" i="3"/>
  <c r="P10" i="3"/>
  <c r="R15" i="3"/>
  <c r="Q15" i="3"/>
  <c r="P15" i="3"/>
  <c r="R14" i="3"/>
  <c r="Q14" i="3"/>
  <c r="P14" i="3"/>
  <c r="R13" i="3"/>
  <c r="Q13" i="3"/>
  <c r="P13" i="3"/>
  <c r="X9" i="3"/>
  <c r="W9" i="3"/>
  <c r="V9" i="3"/>
  <c r="R9" i="3"/>
  <c r="Q9" i="3"/>
  <c r="P9" i="3"/>
  <c r="AD8" i="3"/>
  <c r="AC8" i="3"/>
  <c r="X8" i="3"/>
  <c r="W8" i="3"/>
  <c r="V8" i="3"/>
  <c r="R8" i="3"/>
  <c r="Q8" i="3"/>
  <c r="P8" i="3"/>
  <c r="AD7" i="3"/>
  <c r="AC7" i="3"/>
  <c r="X7" i="3"/>
  <c r="W7" i="3"/>
  <c r="V7" i="3"/>
  <c r="R7" i="3"/>
  <c r="Q7" i="3"/>
  <c r="P7" i="3"/>
  <c r="AD6" i="3"/>
  <c r="AC6" i="3"/>
  <c r="X6" i="3"/>
  <c r="W6" i="3"/>
  <c r="V6" i="3"/>
  <c r="R6" i="3"/>
  <c r="Q6" i="3"/>
  <c r="P6" i="3"/>
  <c r="AD5" i="3"/>
  <c r="AC5" i="3"/>
  <c r="X5" i="3"/>
  <c r="W5" i="3"/>
  <c r="V5" i="3"/>
  <c r="R5" i="3"/>
  <c r="Q5" i="3"/>
  <c r="P5" i="3"/>
  <c r="AD4" i="3"/>
  <c r="AC4" i="3"/>
  <c r="X4" i="3"/>
  <c r="W4" i="3"/>
  <c r="V4" i="3"/>
  <c r="R4" i="3"/>
  <c r="Q4" i="3"/>
  <c r="P4" i="3"/>
  <c r="L15" i="2" l="1"/>
  <c r="L17" i="2" s="1"/>
  <c r="V12" i="4"/>
  <c r="U12" i="4"/>
  <c r="T12" i="4"/>
  <c r="R12" i="4"/>
  <c r="Q12" i="4"/>
  <c r="P12" i="4"/>
  <c r="V11" i="4"/>
  <c r="U11" i="4"/>
  <c r="T11" i="4"/>
  <c r="R11" i="4"/>
  <c r="Q11" i="4"/>
  <c r="P11" i="4"/>
  <c r="V10" i="4"/>
  <c r="U10" i="4"/>
  <c r="R10" i="4"/>
  <c r="Q10" i="4"/>
  <c r="Z9" i="4"/>
  <c r="Y9" i="4"/>
  <c r="V9" i="4"/>
  <c r="U9" i="4"/>
  <c r="R9" i="4"/>
  <c r="Q9" i="4"/>
  <c r="Z8" i="4"/>
  <c r="Y8" i="4"/>
  <c r="V8" i="4"/>
  <c r="U8" i="4"/>
  <c r="T8" i="4"/>
  <c r="R8" i="4"/>
  <c r="Q8" i="4"/>
  <c r="P8" i="4"/>
  <c r="Z7" i="4"/>
  <c r="Y7" i="4"/>
  <c r="V7" i="4"/>
  <c r="U7" i="4"/>
  <c r="R7" i="4"/>
  <c r="Q7" i="4"/>
  <c r="Z18" i="2"/>
  <c r="Y18" i="2"/>
  <c r="X18" i="2"/>
  <c r="V18" i="2"/>
  <c r="U18" i="2"/>
  <c r="T18" i="2"/>
  <c r="Z17" i="2"/>
  <c r="Y17" i="2"/>
  <c r="X17" i="2"/>
  <c r="V17" i="2"/>
  <c r="U17" i="2"/>
  <c r="T17" i="2"/>
  <c r="Z16" i="2"/>
  <c r="Y16" i="2"/>
  <c r="X16" i="2"/>
  <c r="V16" i="2"/>
  <c r="U16" i="2"/>
  <c r="T16" i="2"/>
  <c r="T4" i="1" l="1"/>
  <c r="U4" i="1"/>
  <c r="V4" i="1"/>
  <c r="X4" i="1"/>
  <c r="Y4" i="1"/>
  <c r="Z4" i="1"/>
  <c r="T5" i="1"/>
  <c r="U5" i="1"/>
  <c r="V5" i="1"/>
  <c r="X5" i="1"/>
  <c r="Y5" i="1"/>
  <c r="Z5" i="1"/>
  <c r="T6" i="1"/>
  <c r="U6" i="1"/>
  <c r="V6" i="1"/>
  <c r="X6" i="1"/>
  <c r="Y6" i="1"/>
  <c r="Z6" i="1"/>
  <c r="T7" i="1"/>
  <c r="U7" i="1"/>
  <c r="V7" i="1"/>
  <c r="X7" i="1"/>
  <c r="Y7" i="1"/>
  <c r="Z7" i="1"/>
  <c r="T8" i="1"/>
  <c r="U8" i="1"/>
  <c r="V8" i="1"/>
  <c r="X8" i="1"/>
  <c r="Y8" i="1"/>
  <c r="Z8" i="1"/>
  <c r="T9" i="1"/>
  <c r="U9" i="1"/>
  <c r="V9" i="1"/>
  <c r="X9" i="1"/>
  <c r="Y9" i="1"/>
  <c r="Z9" i="1"/>
  <c r="T10" i="1"/>
  <c r="U10" i="1"/>
  <c r="V10" i="1"/>
  <c r="X10" i="1"/>
  <c r="Y10" i="1"/>
  <c r="Z10" i="1"/>
  <c r="T11" i="1"/>
  <c r="U11" i="1"/>
  <c r="V11" i="1"/>
  <c r="X11" i="1"/>
  <c r="Y11" i="1"/>
  <c r="Z11" i="1"/>
  <c r="T12" i="1"/>
  <c r="U12" i="1"/>
  <c r="V12" i="1"/>
  <c r="X12" i="1"/>
  <c r="Y12" i="1"/>
  <c r="Z12" i="1"/>
  <c r="T13" i="1"/>
  <c r="U13" i="1"/>
  <c r="V13" i="1"/>
  <c r="X13" i="1"/>
  <c r="Y13" i="1"/>
  <c r="Z13" i="1"/>
  <c r="T14" i="1"/>
  <c r="U14" i="1"/>
  <c r="V14" i="1"/>
  <c r="X14" i="1"/>
  <c r="Y14" i="1"/>
  <c r="Z14" i="1"/>
  <c r="T15" i="1"/>
  <c r="U15" i="1"/>
  <c r="V15" i="1"/>
  <c r="X15" i="1"/>
  <c r="Y15" i="1"/>
  <c r="Z15" i="1"/>
  <c r="T16" i="1"/>
  <c r="U16" i="1"/>
  <c r="V16" i="1"/>
  <c r="X16" i="1"/>
  <c r="Y16" i="1"/>
  <c r="Z16" i="1"/>
  <c r="T17" i="1"/>
  <c r="U17" i="1"/>
  <c r="V17" i="1"/>
  <c r="X17" i="1"/>
  <c r="Y17" i="1"/>
  <c r="Z17" i="1"/>
  <c r="T18" i="1"/>
  <c r="V18" i="1"/>
  <c r="X18" i="1"/>
  <c r="Y18" i="1"/>
  <c r="Z18" i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P17" i="1"/>
  <c r="P18" i="1"/>
  <c r="P14" i="1"/>
  <c r="P15" i="1"/>
  <c r="P13" i="1"/>
  <c r="P11" i="1"/>
  <c r="P12" i="1"/>
  <c r="P10" i="1"/>
  <c r="P8" i="1"/>
  <c r="P9" i="1"/>
  <c r="P7" i="1"/>
  <c r="P5" i="1"/>
  <c r="P6" i="1"/>
  <c r="G46" i="4" l="1"/>
  <c r="D46" i="4"/>
  <c r="C46" i="2"/>
  <c r="G49" i="2"/>
  <c r="D47" i="1"/>
  <c r="C17" i="5"/>
  <c r="L9" i="5"/>
  <c r="K9" i="5"/>
  <c r="J9" i="5"/>
  <c r="H9" i="5"/>
  <c r="G9" i="5"/>
  <c r="E46" i="5" s="1"/>
  <c r="F9" i="5"/>
  <c r="C9" i="5"/>
  <c r="D9" i="5"/>
  <c r="B9" i="5"/>
  <c r="B25" i="5"/>
  <c r="J23" i="5"/>
  <c r="J25" i="5" s="1"/>
  <c r="L40" i="5"/>
  <c r="K40" i="5"/>
  <c r="J40" i="5"/>
  <c r="H40" i="5"/>
  <c r="G40" i="5"/>
  <c r="F40" i="5"/>
  <c r="D40" i="5"/>
  <c r="C40" i="5"/>
  <c r="B40" i="5"/>
  <c r="L39" i="5"/>
  <c r="L41" i="5" s="1"/>
  <c r="K39" i="5"/>
  <c r="K41" i="5" s="1"/>
  <c r="J39" i="5"/>
  <c r="J41" i="5" s="1"/>
  <c r="H39" i="5"/>
  <c r="H41" i="5" s="1"/>
  <c r="G39" i="5"/>
  <c r="G41" i="5" s="1"/>
  <c r="F39" i="5"/>
  <c r="F41" i="5" s="1"/>
  <c r="F50" i="5" s="1"/>
  <c r="D39" i="5"/>
  <c r="D41" i="5" s="1"/>
  <c r="C39" i="5"/>
  <c r="C41" i="5" s="1"/>
  <c r="B39" i="5"/>
  <c r="B41" i="5" s="1"/>
  <c r="L32" i="5"/>
  <c r="K32" i="5"/>
  <c r="J32" i="5"/>
  <c r="H32" i="5"/>
  <c r="G32" i="5"/>
  <c r="F32" i="5"/>
  <c r="D32" i="5"/>
  <c r="C32" i="5"/>
  <c r="B32" i="5"/>
  <c r="L31" i="5"/>
  <c r="L33" i="5" s="1"/>
  <c r="K31" i="5"/>
  <c r="K33" i="5" s="1"/>
  <c r="J31" i="5"/>
  <c r="J33" i="5" s="1"/>
  <c r="H31" i="5"/>
  <c r="H33" i="5" s="1"/>
  <c r="G31" i="5"/>
  <c r="G33" i="5" s="1"/>
  <c r="F31" i="5"/>
  <c r="F33" i="5" s="1"/>
  <c r="D31" i="5"/>
  <c r="D33" i="5" s="1"/>
  <c r="C31" i="5"/>
  <c r="C33" i="5" s="1"/>
  <c r="B31" i="5"/>
  <c r="B33" i="5" s="1"/>
  <c r="L24" i="5"/>
  <c r="K24" i="5"/>
  <c r="J24" i="5"/>
  <c r="H24" i="5"/>
  <c r="G24" i="5"/>
  <c r="F24" i="5"/>
  <c r="D24" i="5"/>
  <c r="C24" i="5"/>
  <c r="B24" i="5"/>
  <c r="L23" i="5"/>
  <c r="L25" i="5" s="1"/>
  <c r="K23" i="5"/>
  <c r="K25" i="5" s="1"/>
  <c r="H23" i="5"/>
  <c r="H25" i="5" s="1"/>
  <c r="G23" i="5"/>
  <c r="G25" i="5" s="1"/>
  <c r="F23" i="5"/>
  <c r="F25" i="5" s="1"/>
  <c r="D23" i="5"/>
  <c r="D25" i="5" s="1"/>
  <c r="C23" i="5"/>
  <c r="C25" i="5" s="1"/>
  <c r="B23" i="5"/>
  <c r="L16" i="5"/>
  <c r="K16" i="5"/>
  <c r="J16" i="5"/>
  <c r="H16" i="5"/>
  <c r="G16" i="5"/>
  <c r="F16" i="5"/>
  <c r="D16" i="5"/>
  <c r="C16" i="5"/>
  <c r="B16" i="5"/>
  <c r="L15" i="5"/>
  <c r="L17" i="5" s="1"/>
  <c r="K15" i="5"/>
  <c r="K17" i="5" s="1"/>
  <c r="J15" i="5"/>
  <c r="J17" i="5" s="1"/>
  <c r="H15" i="5"/>
  <c r="H17" i="5" s="1"/>
  <c r="G15" i="5"/>
  <c r="G17" i="5" s="1"/>
  <c r="F15" i="5"/>
  <c r="F17" i="5" s="1"/>
  <c r="D15" i="5"/>
  <c r="D17" i="5" s="1"/>
  <c r="C15" i="5"/>
  <c r="B15" i="5"/>
  <c r="B17" i="5" s="1"/>
  <c r="D47" i="5" s="1"/>
  <c r="L8" i="5"/>
  <c r="K8" i="5"/>
  <c r="J8" i="5"/>
  <c r="H8" i="5"/>
  <c r="G8" i="5"/>
  <c r="F8" i="5"/>
  <c r="D8" i="5"/>
  <c r="C8" i="5"/>
  <c r="B8" i="5"/>
  <c r="L25" i="4"/>
  <c r="J25" i="4"/>
  <c r="G48" i="4" s="1"/>
  <c r="J17" i="4"/>
  <c r="L33" i="4"/>
  <c r="G33" i="4"/>
  <c r="C33" i="4"/>
  <c r="F41" i="4"/>
  <c r="B41" i="4"/>
  <c r="C50" i="4" s="1"/>
  <c r="H25" i="4"/>
  <c r="C25" i="4"/>
  <c r="L8" i="4"/>
  <c r="K8" i="4"/>
  <c r="J8" i="4"/>
  <c r="H8" i="4"/>
  <c r="G8" i="4"/>
  <c r="F8" i="4"/>
  <c r="D8" i="4"/>
  <c r="C8" i="4"/>
  <c r="B8" i="4"/>
  <c r="L7" i="4"/>
  <c r="L9" i="4" s="1"/>
  <c r="K7" i="4"/>
  <c r="K9" i="4" s="1"/>
  <c r="H46" i="4" s="1"/>
  <c r="J7" i="4"/>
  <c r="J9" i="4" s="1"/>
  <c r="H7" i="4"/>
  <c r="H9" i="4" s="1"/>
  <c r="G7" i="4"/>
  <c r="G9" i="4" s="1"/>
  <c r="F7" i="4"/>
  <c r="F9" i="4" s="1"/>
  <c r="D7" i="4"/>
  <c r="D9" i="4" s="1"/>
  <c r="C7" i="4"/>
  <c r="C9" i="4" s="1"/>
  <c r="B7" i="4"/>
  <c r="B9" i="4" s="1"/>
  <c r="C46" i="4" s="1"/>
  <c r="H17" i="4"/>
  <c r="D17" i="4"/>
  <c r="C17" i="4"/>
  <c r="G25" i="3"/>
  <c r="L41" i="1"/>
  <c r="H41" i="1"/>
  <c r="G41" i="1"/>
  <c r="B41" i="1"/>
  <c r="D50" i="1" s="1"/>
  <c r="L33" i="1"/>
  <c r="H33" i="1"/>
  <c r="G33" i="1"/>
  <c r="C33" i="1"/>
  <c r="D49" i="1" s="1"/>
  <c r="B33" i="1"/>
  <c r="J25" i="1"/>
  <c r="D25" i="1"/>
  <c r="L40" i="1"/>
  <c r="K40" i="1"/>
  <c r="J40" i="1"/>
  <c r="H40" i="1"/>
  <c r="G40" i="1"/>
  <c r="F40" i="1"/>
  <c r="D40" i="1"/>
  <c r="C40" i="1"/>
  <c r="B40" i="1"/>
  <c r="L39" i="1"/>
  <c r="K39" i="1"/>
  <c r="K41" i="1" s="1"/>
  <c r="H50" i="1" s="1"/>
  <c r="J39" i="1"/>
  <c r="J41" i="1" s="1"/>
  <c r="H39" i="1"/>
  <c r="G39" i="1"/>
  <c r="F39" i="1"/>
  <c r="F41" i="1" s="1"/>
  <c r="D39" i="1"/>
  <c r="D41" i="1" s="1"/>
  <c r="C39" i="1"/>
  <c r="C41" i="1" s="1"/>
  <c r="B39" i="1"/>
  <c r="L40" i="2"/>
  <c r="K40" i="2"/>
  <c r="J40" i="2"/>
  <c r="H40" i="2"/>
  <c r="G40" i="2"/>
  <c r="F40" i="2"/>
  <c r="D40" i="2"/>
  <c r="C40" i="2"/>
  <c r="B40" i="2"/>
  <c r="L39" i="2"/>
  <c r="L41" i="2" s="1"/>
  <c r="H50" i="2" s="1"/>
  <c r="K39" i="2"/>
  <c r="K41" i="2" s="1"/>
  <c r="J39" i="2"/>
  <c r="J41" i="2" s="1"/>
  <c r="G50" i="2" s="1"/>
  <c r="H39" i="2"/>
  <c r="H41" i="2" s="1"/>
  <c r="G39" i="2"/>
  <c r="G41" i="2" s="1"/>
  <c r="E50" i="2" s="1"/>
  <c r="F39" i="2"/>
  <c r="F41" i="2" s="1"/>
  <c r="D39" i="2"/>
  <c r="D41" i="2" s="1"/>
  <c r="C39" i="2"/>
  <c r="C41" i="2" s="1"/>
  <c r="D50" i="2" s="1"/>
  <c r="B39" i="2"/>
  <c r="B41" i="2" s="1"/>
  <c r="L40" i="3"/>
  <c r="K40" i="3"/>
  <c r="J40" i="3"/>
  <c r="H40" i="3"/>
  <c r="G40" i="3"/>
  <c r="F40" i="3"/>
  <c r="D40" i="3"/>
  <c r="C40" i="3"/>
  <c r="B40" i="3"/>
  <c r="L39" i="3"/>
  <c r="L41" i="3" s="1"/>
  <c r="K39" i="3"/>
  <c r="K41" i="3" s="1"/>
  <c r="J39" i="3"/>
  <c r="J41" i="3" s="1"/>
  <c r="H39" i="3"/>
  <c r="H41" i="3" s="1"/>
  <c r="G39" i="3"/>
  <c r="G41" i="3" s="1"/>
  <c r="F39" i="3"/>
  <c r="F41" i="3" s="1"/>
  <c r="D39" i="3"/>
  <c r="D41" i="3" s="1"/>
  <c r="C39" i="3"/>
  <c r="C41" i="3" s="1"/>
  <c r="B39" i="3"/>
  <c r="B41" i="3" s="1"/>
  <c r="L40" i="4"/>
  <c r="K40" i="4"/>
  <c r="J40" i="4"/>
  <c r="H40" i="4"/>
  <c r="G40" i="4"/>
  <c r="F40" i="4"/>
  <c r="D40" i="4"/>
  <c r="C40" i="4"/>
  <c r="B40" i="4"/>
  <c r="L39" i="4"/>
  <c r="L41" i="4" s="1"/>
  <c r="K39" i="4"/>
  <c r="K41" i="4" s="1"/>
  <c r="J39" i="4"/>
  <c r="J41" i="4" s="1"/>
  <c r="H50" i="4" s="1"/>
  <c r="H39" i="4"/>
  <c r="H41" i="4" s="1"/>
  <c r="G39" i="4"/>
  <c r="G41" i="4" s="1"/>
  <c r="F39" i="4"/>
  <c r="D39" i="4"/>
  <c r="D41" i="4" s="1"/>
  <c r="C39" i="4"/>
  <c r="C41" i="4" s="1"/>
  <c r="B39" i="4"/>
  <c r="L32" i="4"/>
  <c r="K32" i="4"/>
  <c r="J32" i="4"/>
  <c r="H32" i="4"/>
  <c r="G32" i="4"/>
  <c r="F32" i="4"/>
  <c r="D32" i="4"/>
  <c r="C32" i="4"/>
  <c r="B32" i="4"/>
  <c r="L31" i="4"/>
  <c r="K31" i="4"/>
  <c r="K33" i="4" s="1"/>
  <c r="J31" i="4"/>
  <c r="J33" i="4" s="1"/>
  <c r="H31" i="4"/>
  <c r="H33" i="4" s="1"/>
  <c r="G31" i="4"/>
  <c r="F31" i="4"/>
  <c r="F33" i="4" s="1"/>
  <c r="F49" i="4" s="1"/>
  <c r="D31" i="4"/>
  <c r="D33" i="4" s="1"/>
  <c r="C31" i="4"/>
  <c r="B31" i="4"/>
  <c r="B33" i="4" s="1"/>
  <c r="L32" i="2"/>
  <c r="K32" i="2"/>
  <c r="J32" i="2"/>
  <c r="H32" i="2"/>
  <c r="G32" i="2"/>
  <c r="F32" i="2"/>
  <c r="D32" i="2"/>
  <c r="C32" i="2"/>
  <c r="B32" i="2"/>
  <c r="L31" i="2"/>
  <c r="L33" i="2" s="1"/>
  <c r="K31" i="2"/>
  <c r="K33" i="2" s="1"/>
  <c r="J31" i="2"/>
  <c r="J33" i="2" s="1"/>
  <c r="H49" i="2" s="1"/>
  <c r="H31" i="2"/>
  <c r="H33" i="2" s="1"/>
  <c r="G31" i="2"/>
  <c r="G33" i="2" s="1"/>
  <c r="F49" i="2" s="1"/>
  <c r="F31" i="2"/>
  <c r="F33" i="2" s="1"/>
  <c r="D31" i="2"/>
  <c r="D33" i="2" s="1"/>
  <c r="C31" i="2"/>
  <c r="C33" i="2" s="1"/>
  <c r="B31" i="2"/>
  <c r="B33" i="2" s="1"/>
  <c r="L32" i="1"/>
  <c r="K32" i="1"/>
  <c r="J32" i="1"/>
  <c r="H32" i="1"/>
  <c r="G32" i="1"/>
  <c r="F32" i="1"/>
  <c r="D32" i="1"/>
  <c r="C32" i="1"/>
  <c r="B32" i="1"/>
  <c r="L31" i="1"/>
  <c r="K31" i="1"/>
  <c r="K33" i="1" s="1"/>
  <c r="J31" i="1"/>
  <c r="J33" i="1" s="1"/>
  <c r="H31" i="1"/>
  <c r="G31" i="1"/>
  <c r="F31" i="1"/>
  <c r="F33" i="1" s="1"/>
  <c r="F49" i="1" s="1"/>
  <c r="D31" i="1"/>
  <c r="D33" i="1" s="1"/>
  <c r="C31" i="1"/>
  <c r="B31" i="1"/>
  <c r="L32" i="3"/>
  <c r="K32" i="3"/>
  <c r="J32" i="3"/>
  <c r="H32" i="3"/>
  <c r="G32" i="3"/>
  <c r="F32" i="3"/>
  <c r="D32" i="3"/>
  <c r="C32" i="3"/>
  <c r="B32" i="3"/>
  <c r="L31" i="3"/>
  <c r="L33" i="3" s="1"/>
  <c r="K31" i="3"/>
  <c r="K33" i="3" s="1"/>
  <c r="J31" i="3"/>
  <c r="J33" i="3" s="1"/>
  <c r="H31" i="3"/>
  <c r="H33" i="3" s="1"/>
  <c r="G31" i="3"/>
  <c r="G33" i="3" s="1"/>
  <c r="F31" i="3"/>
  <c r="F33" i="3" s="1"/>
  <c r="D31" i="3"/>
  <c r="D33" i="3" s="1"/>
  <c r="C31" i="3"/>
  <c r="C33" i="3" s="1"/>
  <c r="B31" i="3"/>
  <c r="B33" i="3" s="1"/>
  <c r="L24" i="4"/>
  <c r="K24" i="4"/>
  <c r="J24" i="4"/>
  <c r="H24" i="4"/>
  <c r="G24" i="4"/>
  <c r="F24" i="4"/>
  <c r="D24" i="4"/>
  <c r="C24" i="4"/>
  <c r="B24" i="4"/>
  <c r="L23" i="4"/>
  <c r="K23" i="4"/>
  <c r="K25" i="4" s="1"/>
  <c r="H48" i="4" s="1"/>
  <c r="J23" i="4"/>
  <c r="H23" i="4"/>
  <c r="G23" i="4"/>
  <c r="G25" i="4" s="1"/>
  <c r="F23" i="4"/>
  <c r="F25" i="4" s="1"/>
  <c r="D23" i="4"/>
  <c r="D25" i="4" s="1"/>
  <c r="C23" i="4"/>
  <c r="B23" i="4"/>
  <c r="B25" i="4" s="1"/>
  <c r="D48" i="4" s="1"/>
  <c r="L24" i="3"/>
  <c r="K24" i="3"/>
  <c r="J24" i="3"/>
  <c r="H24" i="3"/>
  <c r="G24" i="3"/>
  <c r="F24" i="3"/>
  <c r="D24" i="3"/>
  <c r="C24" i="3"/>
  <c r="B24" i="3"/>
  <c r="L23" i="3"/>
  <c r="L25" i="3" s="1"/>
  <c r="K23" i="3"/>
  <c r="K25" i="3" s="1"/>
  <c r="J23" i="3"/>
  <c r="J25" i="3" s="1"/>
  <c r="H23" i="3"/>
  <c r="H25" i="3" s="1"/>
  <c r="G23" i="3"/>
  <c r="F23" i="3"/>
  <c r="F25" i="3" s="1"/>
  <c r="D23" i="3"/>
  <c r="D25" i="3" s="1"/>
  <c r="C23" i="3"/>
  <c r="C25" i="3" s="1"/>
  <c r="B23" i="3"/>
  <c r="B25" i="3" s="1"/>
  <c r="L24" i="2"/>
  <c r="K24" i="2"/>
  <c r="J24" i="2"/>
  <c r="H24" i="2"/>
  <c r="G24" i="2"/>
  <c r="F24" i="2"/>
  <c r="D24" i="2"/>
  <c r="C24" i="2"/>
  <c r="B24" i="2"/>
  <c r="L23" i="2"/>
  <c r="L25" i="2" s="1"/>
  <c r="K23" i="2"/>
  <c r="K25" i="2" s="1"/>
  <c r="H48" i="2" s="1"/>
  <c r="J23" i="2"/>
  <c r="J25" i="2" s="1"/>
  <c r="H23" i="2"/>
  <c r="H25" i="2" s="1"/>
  <c r="G23" i="2"/>
  <c r="G25" i="2" s="1"/>
  <c r="F23" i="2"/>
  <c r="F25" i="2" s="1"/>
  <c r="F48" i="2" s="1"/>
  <c r="D23" i="2"/>
  <c r="D25" i="2" s="1"/>
  <c r="D48" i="2" s="1"/>
  <c r="C23" i="2"/>
  <c r="C25" i="2" s="1"/>
  <c r="B23" i="2"/>
  <c r="B25" i="2" s="1"/>
  <c r="C48" i="2" s="1"/>
  <c r="L24" i="1"/>
  <c r="K24" i="1"/>
  <c r="J24" i="1"/>
  <c r="H24" i="1"/>
  <c r="G24" i="1"/>
  <c r="F24" i="1"/>
  <c r="D24" i="1"/>
  <c r="C24" i="1"/>
  <c r="B24" i="1"/>
  <c r="L23" i="1"/>
  <c r="L25" i="1" s="1"/>
  <c r="K23" i="1"/>
  <c r="K25" i="1" s="1"/>
  <c r="J23" i="1"/>
  <c r="H23" i="1"/>
  <c r="H25" i="1" s="1"/>
  <c r="F48" i="1" s="1"/>
  <c r="G23" i="1"/>
  <c r="G25" i="1" s="1"/>
  <c r="F23" i="1"/>
  <c r="F25" i="1" s="1"/>
  <c r="D23" i="1"/>
  <c r="C23" i="1"/>
  <c r="C25" i="1" s="1"/>
  <c r="B23" i="1"/>
  <c r="B25" i="1" s="1"/>
  <c r="L16" i="4"/>
  <c r="K16" i="4"/>
  <c r="J16" i="4"/>
  <c r="H16" i="4"/>
  <c r="G16" i="4"/>
  <c r="F16" i="4"/>
  <c r="D16" i="4"/>
  <c r="C16" i="4"/>
  <c r="B16" i="4"/>
  <c r="L15" i="4"/>
  <c r="L17" i="4" s="1"/>
  <c r="K15" i="4"/>
  <c r="K17" i="4" s="1"/>
  <c r="J15" i="4"/>
  <c r="H15" i="4"/>
  <c r="G15" i="4"/>
  <c r="G17" i="4" s="1"/>
  <c r="F15" i="4"/>
  <c r="F17" i="4" s="1"/>
  <c r="E47" i="4" s="1"/>
  <c r="D15" i="4"/>
  <c r="C15" i="4"/>
  <c r="B15" i="4"/>
  <c r="B17" i="4" s="1"/>
  <c r="L16" i="3"/>
  <c r="K16" i="3"/>
  <c r="J16" i="3"/>
  <c r="H16" i="3"/>
  <c r="G16" i="3"/>
  <c r="F16" i="3"/>
  <c r="D16" i="3"/>
  <c r="C16" i="3"/>
  <c r="B16" i="3"/>
  <c r="L15" i="3"/>
  <c r="L17" i="3" s="1"/>
  <c r="K15" i="3"/>
  <c r="K17" i="3" s="1"/>
  <c r="J15" i="3"/>
  <c r="J17" i="3" s="1"/>
  <c r="H15" i="3"/>
  <c r="H17" i="3" s="1"/>
  <c r="G15" i="3"/>
  <c r="G17" i="3" s="1"/>
  <c r="F15" i="3"/>
  <c r="F17" i="3" s="1"/>
  <c r="D15" i="3"/>
  <c r="D17" i="3" s="1"/>
  <c r="C15" i="3"/>
  <c r="C17" i="3" s="1"/>
  <c r="B15" i="3"/>
  <c r="B17" i="3" s="1"/>
  <c r="L8" i="3"/>
  <c r="K8" i="3"/>
  <c r="J8" i="3"/>
  <c r="H8" i="3"/>
  <c r="G8" i="3"/>
  <c r="F8" i="3"/>
  <c r="D8" i="3"/>
  <c r="C8" i="3"/>
  <c r="B8" i="3"/>
  <c r="L7" i="3"/>
  <c r="L9" i="3" s="1"/>
  <c r="K7" i="3"/>
  <c r="K9" i="3" s="1"/>
  <c r="J7" i="3"/>
  <c r="J9" i="3" s="1"/>
  <c r="H7" i="3"/>
  <c r="H9" i="3" s="1"/>
  <c r="G7" i="3"/>
  <c r="G9" i="3" s="1"/>
  <c r="F7" i="3"/>
  <c r="F9" i="3" s="1"/>
  <c r="D7" i="3"/>
  <c r="D9" i="3" s="1"/>
  <c r="C7" i="3"/>
  <c r="C9" i="3" s="1"/>
  <c r="B7" i="3"/>
  <c r="B9" i="3" s="1"/>
  <c r="L16" i="2"/>
  <c r="K16" i="2"/>
  <c r="J16" i="2"/>
  <c r="H16" i="2"/>
  <c r="G16" i="2"/>
  <c r="F16" i="2"/>
  <c r="D16" i="2"/>
  <c r="C16" i="2"/>
  <c r="B16" i="2"/>
  <c r="K15" i="2"/>
  <c r="K17" i="2" s="1"/>
  <c r="G47" i="2" s="1"/>
  <c r="J15" i="2"/>
  <c r="J17" i="2" s="1"/>
  <c r="H15" i="2"/>
  <c r="H17" i="2" s="1"/>
  <c r="G15" i="2"/>
  <c r="G17" i="2" s="1"/>
  <c r="F47" i="2" s="1"/>
  <c r="F15" i="2"/>
  <c r="F17" i="2" s="1"/>
  <c r="D15" i="2"/>
  <c r="D17" i="2" s="1"/>
  <c r="C15" i="2"/>
  <c r="C17" i="2" s="1"/>
  <c r="C47" i="2" s="1"/>
  <c r="B15" i="2"/>
  <c r="B17" i="2" s="1"/>
  <c r="L16" i="1"/>
  <c r="K16" i="1"/>
  <c r="J16" i="1"/>
  <c r="H16" i="1"/>
  <c r="G16" i="1"/>
  <c r="F16" i="1"/>
  <c r="D16" i="1"/>
  <c r="C16" i="1"/>
  <c r="B16" i="1"/>
  <c r="L15" i="1"/>
  <c r="L17" i="1" s="1"/>
  <c r="K15" i="1"/>
  <c r="K17" i="1" s="1"/>
  <c r="H47" i="1" s="1"/>
  <c r="J15" i="1"/>
  <c r="J17" i="1" s="1"/>
  <c r="G47" i="1" s="1"/>
  <c r="H15" i="1"/>
  <c r="H17" i="1" s="1"/>
  <c r="G15" i="1"/>
  <c r="G17" i="1" s="1"/>
  <c r="F15" i="1"/>
  <c r="F17" i="1" s="1"/>
  <c r="D15" i="1"/>
  <c r="D17" i="1" s="1"/>
  <c r="C47" i="1" s="1"/>
  <c r="C15" i="1"/>
  <c r="C17" i="1" s="1"/>
  <c r="B15" i="1"/>
  <c r="B17" i="1" s="1"/>
  <c r="L8" i="1"/>
  <c r="K8" i="1"/>
  <c r="J8" i="1"/>
  <c r="H8" i="1"/>
  <c r="G8" i="1"/>
  <c r="F8" i="1"/>
  <c r="D8" i="1"/>
  <c r="C8" i="1"/>
  <c r="B8" i="1"/>
  <c r="L7" i="1"/>
  <c r="L9" i="1" s="1"/>
  <c r="H46" i="1" s="1"/>
  <c r="K7" i="1"/>
  <c r="K9" i="1" s="1"/>
  <c r="J7" i="1"/>
  <c r="J9" i="1" s="1"/>
  <c r="G46" i="1" s="1"/>
  <c r="H7" i="1"/>
  <c r="H9" i="1" s="1"/>
  <c r="G7" i="1"/>
  <c r="G9" i="1" s="1"/>
  <c r="E46" i="1" s="1"/>
  <c r="F7" i="1"/>
  <c r="F9" i="1" s="1"/>
  <c r="D7" i="1"/>
  <c r="D9" i="1" s="1"/>
  <c r="C7" i="1"/>
  <c r="C9" i="1" s="1"/>
  <c r="B7" i="1"/>
  <c r="B9" i="1" s="1"/>
  <c r="L8" i="2"/>
  <c r="K8" i="2"/>
  <c r="J8" i="2"/>
  <c r="H8" i="2"/>
  <c r="G8" i="2"/>
  <c r="F8" i="2"/>
  <c r="C8" i="2"/>
  <c r="D8" i="2"/>
  <c r="B8" i="2"/>
  <c r="L7" i="2"/>
  <c r="L9" i="2" s="1"/>
  <c r="K7" i="2"/>
  <c r="K9" i="2" s="1"/>
  <c r="J7" i="2"/>
  <c r="J9" i="2" s="1"/>
  <c r="H7" i="2"/>
  <c r="H9" i="2" s="1"/>
  <c r="G7" i="2"/>
  <c r="G9" i="2" s="1"/>
  <c r="F7" i="2"/>
  <c r="F9" i="2" s="1"/>
  <c r="C7" i="2"/>
  <c r="C9" i="2" s="1"/>
  <c r="D46" i="2" s="1"/>
  <c r="D7" i="2"/>
  <c r="D9" i="2" s="1"/>
  <c r="B7" i="2"/>
  <c r="B9" i="2" s="1"/>
  <c r="F48" i="3" l="1"/>
  <c r="C46" i="3"/>
  <c r="G49" i="3"/>
  <c r="H49" i="3"/>
  <c r="H47" i="3"/>
  <c r="F46" i="3"/>
  <c r="D47" i="3"/>
  <c r="C49" i="3"/>
  <c r="D49" i="3"/>
  <c r="F46" i="5"/>
  <c r="H47" i="5"/>
  <c r="D49" i="5"/>
  <c r="F48" i="5"/>
  <c r="H49" i="5"/>
  <c r="G46" i="5"/>
  <c r="F50" i="3"/>
  <c r="H47" i="2"/>
  <c r="E50" i="1"/>
  <c r="F50" i="1"/>
  <c r="E48" i="1"/>
  <c r="G47" i="5"/>
  <c r="C47" i="3"/>
  <c r="C48" i="1"/>
  <c r="D48" i="1"/>
  <c r="C48" i="3"/>
  <c r="D48" i="3"/>
  <c r="F47" i="1"/>
  <c r="E47" i="1"/>
  <c r="E48" i="4"/>
  <c r="F48" i="4"/>
  <c r="E49" i="1"/>
  <c r="E48" i="2"/>
  <c r="F47" i="4"/>
  <c r="D50" i="4"/>
  <c r="C47" i="4"/>
  <c r="D47" i="4"/>
  <c r="G46" i="2"/>
  <c r="C46" i="1"/>
  <c r="D46" i="1"/>
  <c r="D47" i="2"/>
  <c r="G46" i="3"/>
  <c r="H46" i="3"/>
  <c r="G48" i="2"/>
  <c r="G49" i="1"/>
  <c r="H49" i="1"/>
  <c r="D49" i="2"/>
  <c r="G49" i="4"/>
  <c r="H49" i="4"/>
  <c r="C50" i="2"/>
  <c r="G50" i="1"/>
  <c r="C49" i="1"/>
  <c r="E49" i="3"/>
  <c r="F49" i="3"/>
  <c r="E47" i="5"/>
  <c r="G50" i="5"/>
  <c r="D46" i="5"/>
  <c r="H46" i="2"/>
  <c r="E48" i="3"/>
  <c r="C49" i="5"/>
  <c r="C46" i="5"/>
  <c r="E46" i="2"/>
  <c r="F46" i="2"/>
  <c r="C50" i="3"/>
  <c r="D50" i="3"/>
  <c r="G47" i="4"/>
  <c r="H47" i="4"/>
  <c r="C48" i="5"/>
  <c r="D48" i="5"/>
  <c r="G48" i="3"/>
  <c r="H48" i="3"/>
  <c r="C49" i="4"/>
  <c r="D49" i="4"/>
  <c r="E50" i="4"/>
  <c r="F50" i="4"/>
  <c r="C50" i="5"/>
  <c r="D50" i="5"/>
  <c r="G48" i="5"/>
  <c r="C50" i="1"/>
  <c r="E46" i="3"/>
  <c r="G47" i="3"/>
  <c r="E50" i="3"/>
  <c r="C48" i="4"/>
  <c r="E49" i="4"/>
  <c r="G50" i="4"/>
  <c r="C47" i="5"/>
  <c r="E48" i="5"/>
  <c r="G49" i="5"/>
  <c r="F46" i="1"/>
  <c r="E47" i="2"/>
  <c r="E47" i="3"/>
  <c r="F47" i="3"/>
  <c r="E49" i="2"/>
  <c r="F50" i="2"/>
  <c r="H48" i="1"/>
  <c r="D46" i="3"/>
  <c r="G50" i="3"/>
  <c r="H50" i="3"/>
  <c r="E46" i="4"/>
  <c r="F46" i="4"/>
  <c r="E49" i="5"/>
  <c r="G48" i="1"/>
  <c r="C49" i="2"/>
  <c r="E50" i="5"/>
  <c r="H46" i="5"/>
  <c r="F47" i="5"/>
  <c r="H48" i="5"/>
  <c r="F49" i="5"/>
  <c r="H50" i="5"/>
</calcChain>
</file>

<file path=xl/sharedStrings.xml><?xml version="1.0" encoding="utf-8"?>
<sst xmlns="http://schemas.openxmlformats.org/spreadsheetml/2006/main" count="803" uniqueCount="136">
  <si>
    <t>T0</t>
  </si>
  <si>
    <t>culture1</t>
  </si>
  <si>
    <t>culture2</t>
  </si>
  <si>
    <t>culture3</t>
  </si>
  <si>
    <t>5 500</t>
  </si>
  <si>
    <t>500µl</t>
  </si>
  <si>
    <t>2+5</t>
  </si>
  <si>
    <t>4+5</t>
  </si>
  <si>
    <t>5 1000</t>
  </si>
  <si>
    <t>200µl</t>
  </si>
  <si>
    <t>Mittel</t>
  </si>
  <si>
    <t>stab</t>
  </si>
  <si>
    <t>T1</t>
  </si>
  <si>
    <t>2+poly</t>
  </si>
  <si>
    <t>4+poly</t>
  </si>
  <si>
    <t>5 500+poly</t>
  </si>
  <si>
    <t>2+5+poly</t>
  </si>
  <si>
    <t>4+5+poly</t>
  </si>
  <si>
    <t>5 1000+poly</t>
  </si>
  <si>
    <t>T2</t>
  </si>
  <si>
    <t>100µl</t>
  </si>
  <si>
    <t>1000µl</t>
  </si>
  <si>
    <t>T3</t>
  </si>
  <si>
    <t>2000µl</t>
  </si>
  <si>
    <t>T4</t>
  </si>
  <si>
    <t>300µl</t>
  </si>
  <si>
    <t>5_500</t>
  </si>
  <si>
    <t>5_1000</t>
  </si>
  <si>
    <t>5_500+ploy</t>
  </si>
  <si>
    <t>5_1000+poly</t>
  </si>
  <si>
    <t>mitt</t>
  </si>
  <si>
    <t>stadw</t>
  </si>
  <si>
    <t>corrected for celll</t>
  </si>
  <si>
    <t>Strain A2</t>
  </si>
  <si>
    <t>C1</t>
  </si>
  <si>
    <t>A2</t>
  </si>
  <si>
    <t>a</t>
  </si>
  <si>
    <t>b</t>
  </si>
  <si>
    <t>c</t>
  </si>
  <si>
    <t>A4</t>
  </si>
  <si>
    <t>A5</t>
  </si>
  <si>
    <t>mix A2+A5</t>
  </si>
  <si>
    <t>Mix A4+A5</t>
  </si>
  <si>
    <t>A5 1000</t>
  </si>
  <si>
    <t>A2+A5</t>
  </si>
  <si>
    <t>A4+A5</t>
  </si>
  <si>
    <t>A5_1000</t>
  </si>
  <si>
    <t>Strain A2+A5</t>
  </si>
  <si>
    <t>µ=</t>
  </si>
  <si>
    <t>µ</t>
  </si>
  <si>
    <t>A2+poly</t>
  </si>
  <si>
    <t>A4+poly</t>
  </si>
  <si>
    <t>A5+poly</t>
  </si>
  <si>
    <t>A2+A5+poly</t>
  </si>
  <si>
    <t>A2 ung</t>
  </si>
  <si>
    <t>A4 ung</t>
  </si>
  <si>
    <t>A5 ung</t>
  </si>
  <si>
    <t>A2 long</t>
  </si>
  <si>
    <t>A5 long</t>
  </si>
  <si>
    <t>A2+A5 long</t>
  </si>
  <si>
    <t>% Alex 5</t>
  </si>
  <si>
    <t>% Alex 4</t>
  </si>
  <si>
    <t>STABW</t>
  </si>
  <si>
    <t>Zellzahlen Absolut A5+A4+Poly</t>
  </si>
  <si>
    <t>Zellzahlen Absolut A5+A4 Kontrolle</t>
  </si>
  <si>
    <t>T0 A5+A4+Poly</t>
  </si>
  <si>
    <t>culture 1</t>
  </si>
  <si>
    <t>culture 2</t>
  </si>
  <si>
    <t>culture 3</t>
  </si>
  <si>
    <t>Mittelwerte</t>
  </si>
  <si>
    <t>stabw</t>
  </si>
  <si>
    <t>T1 A5+A4+Poly</t>
  </si>
  <si>
    <t>T2 A5+A4+Poly</t>
  </si>
  <si>
    <t>T3 A5+A4+Poly</t>
  </si>
  <si>
    <t>T4A5+A4+Poly</t>
  </si>
  <si>
    <t>T0 A5+A4</t>
  </si>
  <si>
    <t>T1 A5+A4</t>
  </si>
  <si>
    <t>T2 A5+A4</t>
  </si>
  <si>
    <t>T3 A5+A4</t>
  </si>
  <si>
    <t>T4 A5+A4</t>
  </si>
  <si>
    <t>% Alex 2</t>
  </si>
  <si>
    <t>T0 A5+A2+Poly</t>
  </si>
  <si>
    <t>T1 A5+A2+Poly</t>
  </si>
  <si>
    <t>T2 A5+A2+Poly</t>
  </si>
  <si>
    <t>T3 A5+A2+Poly</t>
  </si>
  <si>
    <t>T4A5+A2+Poly</t>
  </si>
  <si>
    <t>Zellzahlen Absolut A5+A2+Poly</t>
  </si>
  <si>
    <t>Zellzahlen Absolut A5+A2 Kontrolle</t>
  </si>
  <si>
    <t>T0 A5+A2</t>
  </si>
  <si>
    <t>T1 A5+A2</t>
  </si>
  <si>
    <t>T2 A5+A2</t>
  </si>
  <si>
    <t>T3 A5+A2</t>
  </si>
  <si>
    <t>T4 A5+A2</t>
  </si>
  <si>
    <t>A5+Poly</t>
  </si>
  <si>
    <t>A4+Poly</t>
  </si>
  <si>
    <t>A5 control</t>
  </si>
  <si>
    <t>A4 control</t>
  </si>
  <si>
    <t>A2+Poly</t>
  </si>
  <si>
    <t>A2 control</t>
  </si>
  <si>
    <t>poly</t>
  </si>
  <si>
    <t>A5 ratio</t>
  </si>
  <si>
    <t>A4 ratio</t>
  </si>
  <si>
    <t>control</t>
  </si>
  <si>
    <t>gerechnet</t>
  </si>
  <si>
    <t>gezählt</t>
  </si>
  <si>
    <t>A2 ratio</t>
  </si>
  <si>
    <t>A5 aus A4+A5</t>
  </si>
  <si>
    <t>A4 aus A4+A5</t>
  </si>
  <si>
    <t>mit poly</t>
  </si>
  <si>
    <t>ohne poly</t>
  </si>
  <si>
    <t>growht</t>
  </si>
  <si>
    <t>A5 + poly</t>
  </si>
  <si>
    <t>A4 + poly</t>
  </si>
  <si>
    <t xml:space="preserve">A5 </t>
  </si>
  <si>
    <t xml:space="preserve">A4 </t>
  </si>
  <si>
    <t>A2 + poly</t>
  </si>
  <si>
    <t xml:space="preserve">A2 </t>
  </si>
  <si>
    <t>control growth</t>
  </si>
  <si>
    <t>mix control</t>
  </si>
  <si>
    <t>plus poly</t>
  </si>
  <si>
    <t>mix plus poly</t>
  </si>
  <si>
    <t>ratios</t>
  </si>
  <si>
    <t>ungewaschene Control</t>
  </si>
  <si>
    <t>long term growth</t>
  </si>
  <si>
    <t>Mittelwert</t>
  </si>
  <si>
    <t>Mitt2</t>
  </si>
  <si>
    <t>Stabw</t>
  </si>
  <si>
    <t>a5 ratio</t>
  </si>
  <si>
    <t>Polykrikos</t>
  </si>
  <si>
    <t>A5_500</t>
  </si>
  <si>
    <t>A_500</t>
  </si>
  <si>
    <t>A4+A5+poly</t>
  </si>
  <si>
    <t>AVERAGE</t>
  </si>
  <si>
    <t>TIME</t>
  </si>
  <si>
    <t>av</t>
  </si>
  <si>
    <t>stde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</si>
</sst>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" fontId="0" fillId="2" borderId="0" xfId="0" applyNumberFormat="1" applyFill="1"/>
    <xf numFmtId="0" fontId="0" fillId="3" borderId="0" xfId="0" applyFill="1"/>
    <xf numFmtId="1" fontId="0" fillId="3" borderId="0" xfId="0" applyNumberFormat="1" applyFill="1"/>
    <xf numFmtId="0" fontId="0" fillId="4" borderId="0" xfId="0" applyFill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2" fillId="0" borderId="0" xfId="1"/>
    <xf numFmtId="0" fontId="2" fillId="2" borderId="0" xfId="1" applyFill="1"/>
    <xf numFmtId="2" fontId="0" fillId="0" borderId="0" xfId="0" applyNumberFormat="1"/>
    <xf numFmtId="2" fontId="0" fillId="3" borderId="0" xfId="0" applyNumberFormat="1" applyFill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'CONTROL CULTURES MONO CLONAL'!$C$44</c:f>
              <c:strCache>
                <c:ptCount val="1"/>
                <c:pt idx="0">
                  <c:v>2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CULTURES MONO CLONAL'!$F$46:$F$50</c:f>
                <c:numCache>
                  <c:formatCode>General</c:formatCode>
                  <c:ptCount val="5"/>
                  <c:pt idx="0">
                    <c:v>6.8421352525958348</c:v>
                  </c:pt>
                  <c:pt idx="1">
                    <c:v>3.3333333333333144</c:v>
                  </c:pt>
                  <c:pt idx="2">
                    <c:v>55.636052792864142</c:v>
                  </c:pt>
                  <c:pt idx="3">
                    <c:v>76.309554763136603</c:v>
                  </c:pt>
                  <c:pt idx="4">
                    <c:v>73.434273963814618</c:v>
                  </c:pt>
                </c:numCache>
              </c:numRef>
            </c:plus>
            <c:minus>
              <c:numRef>
                <c:f>'CONTROL CULTURES MONO CLONAL'!$F$46:$F$50</c:f>
                <c:numCache>
                  <c:formatCode>General</c:formatCode>
                  <c:ptCount val="5"/>
                  <c:pt idx="0">
                    <c:v>6.8421352525958348</c:v>
                  </c:pt>
                  <c:pt idx="1">
                    <c:v>3.3333333333333144</c:v>
                  </c:pt>
                  <c:pt idx="2">
                    <c:v>55.636052792864142</c:v>
                  </c:pt>
                  <c:pt idx="3">
                    <c:v>76.309554763136603</c:v>
                  </c:pt>
                  <c:pt idx="4">
                    <c:v>73.434273963814618</c:v>
                  </c:pt>
                </c:numCache>
              </c:numRef>
            </c:minus>
          </c:errBars>
          <c:cat>
            <c:strRef>
              <c:f>'CONTROL CULTURES MONO CLONAL'!$B$46:$B$50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'CONTROL CULTURES MONO CLONAL'!$C$46:$C$50</c:f>
              <c:numCache>
                <c:formatCode>0</c:formatCode>
                <c:ptCount val="5"/>
                <c:pt idx="0">
                  <c:v>444.88888888888891</c:v>
                </c:pt>
                <c:pt idx="1">
                  <c:v>442.22222222222223</c:v>
                </c:pt>
                <c:pt idx="2">
                  <c:v>698.33333333333337</c:v>
                </c:pt>
                <c:pt idx="3">
                  <c:v>923.8888888888888</c:v>
                </c:pt>
                <c:pt idx="4">
                  <c:v>1547.7777777777776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'CONTROL CULTURES MONO CLONAL'!$E$44</c:f>
              <c:strCache>
                <c:ptCount val="1"/>
                <c:pt idx="0">
                  <c:v>4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'CONTROL CULTURES MONO CLONAL'!$H$46:$H$50</c:f>
                <c:numCache>
                  <c:formatCode>General</c:formatCode>
                  <c:ptCount val="5"/>
                  <c:pt idx="0">
                    <c:v>9.8957529236499084</c:v>
                  </c:pt>
                  <c:pt idx="1">
                    <c:v>16.060072413470799</c:v>
                  </c:pt>
                  <c:pt idx="2">
                    <c:v>86.672008382389691</c:v>
                  </c:pt>
                  <c:pt idx="3">
                    <c:v>123.78670424624821</c:v>
                  </c:pt>
                  <c:pt idx="4">
                    <c:v>293.83164743954381</c:v>
                  </c:pt>
                </c:numCache>
              </c:numRef>
            </c:plus>
            <c:minus>
              <c:numRef>
                <c:f>'CONTROL CULTURES MONO CLONAL'!$H$46:$H$50</c:f>
                <c:numCache>
                  <c:formatCode>General</c:formatCode>
                  <c:ptCount val="5"/>
                  <c:pt idx="0">
                    <c:v>9.8957529236499084</c:v>
                  </c:pt>
                  <c:pt idx="1">
                    <c:v>16.060072413470799</c:v>
                  </c:pt>
                  <c:pt idx="2">
                    <c:v>86.672008382389691</c:v>
                  </c:pt>
                  <c:pt idx="3">
                    <c:v>123.78670424624821</c:v>
                  </c:pt>
                  <c:pt idx="4">
                    <c:v>293.83164743954381</c:v>
                  </c:pt>
                </c:numCache>
              </c:numRef>
            </c:minus>
          </c:errBars>
          <c:cat>
            <c:strRef>
              <c:f>'CONTROL CULTURES MONO CLONAL'!$B$46:$B$50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'CONTROL CULTURES MONO CLONAL'!$E$46:$E$50</c:f>
              <c:numCache>
                <c:formatCode>0</c:formatCode>
                <c:ptCount val="5"/>
                <c:pt idx="0">
                  <c:v>458.22222222222223</c:v>
                </c:pt>
                <c:pt idx="1">
                  <c:v>430</c:v>
                </c:pt>
                <c:pt idx="2">
                  <c:v>634.44444444444434</c:v>
                </c:pt>
                <c:pt idx="3">
                  <c:v>847.22222222222229</c:v>
                </c:pt>
                <c:pt idx="4">
                  <c:v>1097.7777777777776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'CONTROL CULTURES MONO CLONAL'!$G$44</c:f>
              <c:strCache>
                <c:ptCount val="1"/>
                <c:pt idx="0">
                  <c:v>5_500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'CONTROL CULTURES MONO CLONAL'!$D$46:$D$50</c:f>
                <c:numCache>
                  <c:formatCode>General</c:formatCode>
                  <c:ptCount val="5"/>
                  <c:pt idx="0">
                    <c:v>18.860108793527782</c:v>
                  </c:pt>
                  <c:pt idx="1">
                    <c:v>18.907180685694026</c:v>
                  </c:pt>
                  <c:pt idx="2">
                    <c:v>39.193253387682901</c:v>
                  </c:pt>
                  <c:pt idx="3">
                    <c:v>81.655328011052561</c:v>
                  </c:pt>
                  <c:pt idx="4">
                    <c:v>183.31313019994974</c:v>
                  </c:pt>
                </c:numCache>
              </c:numRef>
            </c:plus>
            <c:minus>
              <c:numRef>
                <c:f>'CONTROL CULTURES MONO CLONAL'!$D$46:$D$50</c:f>
                <c:numCache>
                  <c:formatCode>General</c:formatCode>
                  <c:ptCount val="5"/>
                  <c:pt idx="0">
                    <c:v>18.860108793527782</c:v>
                  </c:pt>
                  <c:pt idx="1">
                    <c:v>18.907180685694026</c:v>
                  </c:pt>
                  <c:pt idx="2">
                    <c:v>39.193253387682901</c:v>
                  </c:pt>
                  <c:pt idx="3">
                    <c:v>81.655328011052561</c:v>
                  </c:pt>
                  <c:pt idx="4">
                    <c:v>183.31313019994974</c:v>
                  </c:pt>
                </c:numCache>
              </c:numRef>
            </c:minus>
          </c:errBars>
          <c:cat>
            <c:strRef>
              <c:f>'CONTROL CULTURES MONO CLONAL'!$B$46:$B$50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'CONTROL CULTURES MONO CLONAL'!$G$46:$G$50</c:f>
              <c:numCache>
                <c:formatCode>0</c:formatCode>
                <c:ptCount val="5"/>
                <c:pt idx="0">
                  <c:v>518.22222222222217</c:v>
                </c:pt>
                <c:pt idx="1">
                  <c:v>496.4444444444444</c:v>
                </c:pt>
                <c:pt idx="2">
                  <c:v>823.88888888888903</c:v>
                </c:pt>
                <c:pt idx="3">
                  <c:v>1243.8888888888889</c:v>
                </c:pt>
                <c:pt idx="4">
                  <c:v>1724.4444444444446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300224"/>
        <c:axId val="135302144"/>
      </c:lineChart>
      <c:catAx>
        <c:axId val="135300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(24h)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5302144"/>
        <c:crosses val="autoZero"/>
        <c:auto val="1"/>
        <c:lblAlgn val="ctr"/>
        <c:lblOffset val="100"/>
        <c:noMultiLvlLbl val="0"/>
      </c:catAx>
      <c:valAx>
        <c:axId val="135302144"/>
        <c:scaling>
          <c:orientation val="minMax"/>
          <c:max val="2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number (cell/ml)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5300224"/>
        <c:crosses val="autoZero"/>
        <c:crossBetween val="between"/>
        <c:majorUnit val="250"/>
      </c:valAx>
      <c:spPr>
        <a:gradFill>
          <a:gsLst>
            <a:gs pos="100000">
              <a:sysClr val="window" lastClr="FFFFFF">
                <a:alpha val="0"/>
              </a:sysClr>
            </a:gs>
            <a:gs pos="5000">
              <a:srgbClr val="00B0F0"/>
            </a:gs>
            <a:gs pos="8000">
              <a:srgbClr val="00B0F0"/>
            </a:gs>
            <a:gs pos="100000">
              <a:srgbClr val="4F81BD">
                <a:tint val="23500"/>
                <a:satMod val="160000"/>
              </a:srgbClr>
            </a:gs>
          </a:gsLst>
          <a:lin ang="5400000" scaled="1"/>
        </a:gra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CLONAL'!$Z$7:$Z$18</c:f>
              <c:numCache>
                <c:formatCode>General</c:formatCode>
                <c:ptCount val="12"/>
                <c:pt idx="0">
                  <c:v>460</c:v>
                </c:pt>
                <c:pt idx="1">
                  <c:v>496</c:v>
                </c:pt>
                <c:pt idx="2">
                  <c:v>566</c:v>
                </c:pt>
                <c:pt idx="3">
                  <c:v>765</c:v>
                </c:pt>
                <c:pt idx="4">
                  <c:v>760</c:v>
                </c:pt>
                <c:pt idx="5">
                  <c:v>685</c:v>
                </c:pt>
                <c:pt idx="6">
                  <c:v>1115</c:v>
                </c:pt>
                <c:pt idx="7">
                  <c:v>965</c:v>
                </c:pt>
                <c:pt idx="8">
                  <c:v>1315</c:v>
                </c:pt>
                <c:pt idx="9">
                  <c:v>1440</c:v>
                </c:pt>
                <c:pt idx="10">
                  <c:v>1650</c:v>
                </c:pt>
                <c:pt idx="11">
                  <c:v>1270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46880"/>
        <c:axId val="138348416"/>
      </c:scatterChart>
      <c:valAx>
        <c:axId val="13834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48416"/>
        <c:crosses val="autoZero"/>
        <c:crossBetween val="midCat"/>
      </c:valAx>
      <c:valAx>
        <c:axId val="13834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346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'MIXED CULTURED CONTROL'!$C$44</c:f>
              <c:strCache>
                <c:ptCount val="1"/>
                <c:pt idx="0">
                  <c:v>2+5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'MIXED CULTURED CONTROL'!$F$46:$F$50</c:f>
                <c:numCache>
                  <c:formatCode>General</c:formatCode>
                  <c:ptCount val="5"/>
                  <c:pt idx="0">
                    <c:v>12.619796324000662</c:v>
                  </c:pt>
                  <c:pt idx="1">
                    <c:v>40.011572400068616</c:v>
                  </c:pt>
                  <c:pt idx="2">
                    <c:v>86.752094648636231</c:v>
                  </c:pt>
                  <c:pt idx="3">
                    <c:v>242.54056552652361</c:v>
                  </c:pt>
                  <c:pt idx="4">
                    <c:v>217.08506610526177</c:v>
                  </c:pt>
                </c:numCache>
              </c:numRef>
            </c:plus>
            <c:minus>
              <c:numRef>
                <c:f>'MIXED CULTURED CONTROL'!$F$46:$F$50</c:f>
                <c:numCache>
                  <c:formatCode>General</c:formatCode>
                  <c:ptCount val="5"/>
                  <c:pt idx="0">
                    <c:v>12.619796324000662</c:v>
                  </c:pt>
                  <c:pt idx="1">
                    <c:v>40.011572400068616</c:v>
                  </c:pt>
                  <c:pt idx="2">
                    <c:v>86.752094648636231</c:v>
                  </c:pt>
                  <c:pt idx="3">
                    <c:v>242.54056552652361</c:v>
                  </c:pt>
                  <c:pt idx="4">
                    <c:v>217.08506610526177</c:v>
                  </c:pt>
                </c:numCache>
              </c:numRef>
            </c:minus>
          </c:errBars>
          <c:cat>
            <c:strRef>
              <c:f>'MIXED CULTURED CONTROL'!$B$46:$B$50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CULTURED CONTROL'!$C$46:$C$50</c:f>
              <c:numCache>
                <c:formatCode>0</c:formatCode>
                <c:ptCount val="5"/>
                <c:pt idx="0">
                  <c:v>964.44444444444434</c:v>
                </c:pt>
                <c:pt idx="1">
                  <c:v>1100</c:v>
                </c:pt>
                <c:pt idx="2">
                  <c:v>1616.6666666666667</c:v>
                </c:pt>
                <c:pt idx="3">
                  <c:v>2441.1111111111113</c:v>
                </c:pt>
                <c:pt idx="4">
                  <c:v>2928.8888888888891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'MIXED CULTURED CONTROL'!$E$44</c:f>
              <c:strCache>
                <c:ptCount val="1"/>
                <c:pt idx="0">
                  <c:v>4+5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'MIXED CULTURED CONTROL'!$H$46:$H$50</c:f>
                <c:numCache>
                  <c:formatCode>General</c:formatCode>
                  <c:ptCount val="5"/>
                  <c:pt idx="0">
                    <c:v>63.362566352814376</c:v>
                  </c:pt>
                  <c:pt idx="1">
                    <c:v>47.50243658467933</c:v>
                  </c:pt>
                  <c:pt idx="2">
                    <c:v>81.399790699521532</c:v>
                  </c:pt>
                  <c:pt idx="3">
                    <c:v>217.41750244718213</c:v>
                  </c:pt>
                  <c:pt idx="4">
                    <c:v>98.563760149533607</c:v>
                  </c:pt>
                </c:numCache>
              </c:numRef>
            </c:plus>
            <c:minus>
              <c:numRef>
                <c:f>'MIXED CULTURED CONTROL'!$H$46:$H$50</c:f>
                <c:numCache>
                  <c:formatCode>General</c:formatCode>
                  <c:ptCount val="5"/>
                  <c:pt idx="0">
                    <c:v>63.362566352814376</c:v>
                  </c:pt>
                  <c:pt idx="1">
                    <c:v>47.50243658467933</c:v>
                  </c:pt>
                  <c:pt idx="2">
                    <c:v>81.399790699521532</c:v>
                  </c:pt>
                  <c:pt idx="3">
                    <c:v>217.41750244718213</c:v>
                  </c:pt>
                  <c:pt idx="4">
                    <c:v>98.563760149533607</c:v>
                  </c:pt>
                </c:numCache>
              </c:numRef>
            </c:minus>
          </c:errBars>
          <c:cat>
            <c:strRef>
              <c:f>'MIXED CULTURED CONTROL'!$B$46:$B$50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CULTURED CONTROL'!$E$46:$E$50</c:f>
              <c:numCache>
                <c:formatCode>0</c:formatCode>
                <c:ptCount val="5"/>
                <c:pt idx="0">
                  <c:v>952.22222222222229</c:v>
                </c:pt>
                <c:pt idx="1">
                  <c:v>1027.7777777777776</c:v>
                </c:pt>
                <c:pt idx="2">
                  <c:v>1518.8888888888889</c:v>
                </c:pt>
                <c:pt idx="3">
                  <c:v>2214.4444444444448</c:v>
                </c:pt>
                <c:pt idx="4">
                  <c:v>2885.5555555555561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'MIXED CULTURED CONTROL'!$G$44</c:f>
              <c:strCache>
                <c:ptCount val="1"/>
                <c:pt idx="0">
                  <c:v>5_1000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'MIXED CULTURED CONTROL'!$D$46:$D$50</c:f>
                <c:numCache>
                  <c:formatCode>General</c:formatCode>
                  <c:ptCount val="5"/>
                  <c:pt idx="0">
                    <c:v>41.677776296691299</c:v>
                  </c:pt>
                  <c:pt idx="1">
                    <c:v>78.120277635053043</c:v>
                  </c:pt>
                  <c:pt idx="2">
                    <c:v>55.075705472861017</c:v>
                  </c:pt>
                  <c:pt idx="3">
                    <c:v>60.030856263289337</c:v>
                  </c:pt>
                  <c:pt idx="4">
                    <c:v>100.07404665953511</c:v>
                  </c:pt>
                </c:numCache>
              </c:numRef>
            </c:plus>
            <c:minus>
              <c:numRef>
                <c:f>'MIXED CULTURED CONTROL'!$D$46:$D$50</c:f>
                <c:numCache>
                  <c:formatCode>General</c:formatCode>
                  <c:ptCount val="5"/>
                  <c:pt idx="0">
                    <c:v>41.677776296691299</c:v>
                  </c:pt>
                  <c:pt idx="1">
                    <c:v>78.120277635053043</c:v>
                  </c:pt>
                  <c:pt idx="2">
                    <c:v>55.075705472861017</c:v>
                  </c:pt>
                  <c:pt idx="3">
                    <c:v>60.030856263289337</c:v>
                  </c:pt>
                  <c:pt idx="4">
                    <c:v>100.07404665953511</c:v>
                  </c:pt>
                </c:numCache>
              </c:numRef>
            </c:minus>
          </c:errBars>
          <c:cat>
            <c:strRef>
              <c:f>'MIXED CULTURED CONTROL'!$B$46:$B$50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CULTURED CONTROL'!$G$46:$G$50</c:f>
              <c:numCache>
                <c:formatCode>0</c:formatCode>
                <c:ptCount val="5"/>
                <c:pt idx="0">
                  <c:v>1046.1111111111111</c:v>
                </c:pt>
                <c:pt idx="1">
                  <c:v>1200.5555555555554</c:v>
                </c:pt>
                <c:pt idx="2">
                  <c:v>1575.5555555555554</c:v>
                </c:pt>
                <c:pt idx="3">
                  <c:v>2717.7777777777778</c:v>
                </c:pt>
                <c:pt idx="4">
                  <c:v>3452.2222222222226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62176"/>
        <c:axId val="134564096"/>
      </c:lineChart>
      <c:catAx>
        <c:axId val="13456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(24h)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34564096"/>
        <c:crosses val="autoZero"/>
        <c:auto val="1"/>
        <c:lblAlgn val="ctr"/>
        <c:lblOffset val="100"/>
        <c:noMultiLvlLbl val="0"/>
      </c:catAx>
      <c:valAx>
        <c:axId val="134564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number (cell/ml)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34562176"/>
        <c:crosses val="autoZero"/>
        <c:crossBetween val="between"/>
      </c:valAx>
      <c:spPr>
        <a:gradFill>
          <a:gsLst>
            <a:gs pos="0">
              <a:srgbClr val="00B0F0"/>
            </a:gs>
            <a:gs pos="95000">
              <a:srgbClr val="00B0F0">
                <a:alpha val="0"/>
              </a:srgbClr>
            </a:gs>
            <a:gs pos="8000">
              <a:srgbClr val="00B0F0"/>
            </a:gs>
            <a:gs pos="100000">
              <a:srgbClr val="4F81BD">
                <a:tint val="23500"/>
                <a:satMod val="160000"/>
              </a:srgbClr>
            </a:gs>
          </a:gsLst>
          <a:lin ang="5400000" scaled="1"/>
        </a:gra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CONTROL'!$P$7:$P$18</c:f>
              <c:numCache>
                <c:formatCode>General</c:formatCode>
                <c:ptCount val="12"/>
                <c:pt idx="0">
                  <c:v>1010</c:v>
                </c:pt>
                <c:pt idx="1">
                  <c:v>1245</c:v>
                </c:pt>
                <c:pt idx="2">
                  <c:v>1130</c:v>
                </c:pt>
                <c:pt idx="3">
                  <c:v>1680</c:v>
                </c:pt>
                <c:pt idx="4">
                  <c:v>1580</c:v>
                </c:pt>
                <c:pt idx="5">
                  <c:v>1400</c:v>
                </c:pt>
                <c:pt idx="6">
                  <c:v>2220</c:v>
                </c:pt>
                <c:pt idx="7">
                  <c:v>2590</c:v>
                </c:pt>
                <c:pt idx="8">
                  <c:v>2520</c:v>
                </c:pt>
                <c:pt idx="9">
                  <c:v>2760</c:v>
                </c:pt>
                <c:pt idx="10">
                  <c:v>3200</c:v>
                </c:pt>
                <c:pt idx="11">
                  <c:v>3120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593536"/>
        <c:axId val="134603520"/>
      </c:scatterChart>
      <c:valAx>
        <c:axId val="13459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03520"/>
        <c:crosses val="autoZero"/>
        <c:crossBetween val="midCat"/>
      </c:valAx>
      <c:valAx>
        <c:axId val="134603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5935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CONTROL'!$Q$7:$Q$18</c:f>
              <c:numCache>
                <c:formatCode>General</c:formatCode>
                <c:ptCount val="12"/>
                <c:pt idx="0">
                  <c:v>1060</c:v>
                </c:pt>
                <c:pt idx="1">
                  <c:v>980</c:v>
                </c:pt>
                <c:pt idx="2">
                  <c:v>995</c:v>
                </c:pt>
                <c:pt idx="3">
                  <c:v>1690</c:v>
                </c:pt>
                <c:pt idx="4">
                  <c:v>1660</c:v>
                </c:pt>
                <c:pt idx="5">
                  <c:v>1610</c:v>
                </c:pt>
                <c:pt idx="6">
                  <c:v>2260</c:v>
                </c:pt>
                <c:pt idx="7">
                  <c:v>1900</c:v>
                </c:pt>
                <c:pt idx="8">
                  <c:v>2980</c:v>
                </c:pt>
                <c:pt idx="9">
                  <c:v>2680</c:v>
                </c:pt>
                <c:pt idx="10">
                  <c:v>2990</c:v>
                </c:pt>
                <c:pt idx="11">
                  <c:v>2810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24000"/>
        <c:axId val="134625536"/>
      </c:scatterChart>
      <c:valAx>
        <c:axId val="134624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25536"/>
        <c:crosses val="autoZero"/>
        <c:crossBetween val="midCat"/>
      </c:valAx>
      <c:valAx>
        <c:axId val="134625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624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CONTROL'!$R$7:$R$18</c:f>
              <c:numCache>
                <c:formatCode>General</c:formatCode>
                <c:ptCount val="12"/>
                <c:pt idx="0">
                  <c:v>1210</c:v>
                </c:pt>
                <c:pt idx="1">
                  <c:v>1115</c:v>
                </c:pt>
                <c:pt idx="2">
                  <c:v>1155</c:v>
                </c:pt>
                <c:pt idx="3">
                  <c:v>1680</c:v>
                </c:pt>
                <c:pt idx="4">
                  <c:v>1600</c:v>
                </c:pt>
                <c:pt idx="5">
                  <c:v>1650</c:v>
                </c:pt>
                <c:pt idx="6">
                  <c:v>2540</c:v>
                </c:pt>
                <c:pt idx="7">
                  <c:v>2480</c:v>
                </c:pt>
                <c:pt idx="8">
                  <c:v>2480</c:v>
                </c:pt>
                <c:pt idx="9">
                  <c:v>2750</c:v>
                </c:pt>
                <c:pt idx="10">
                  <c:v>3010</c:v>
                </c:pt>
                <c:pt idx="11">
                  <c:v>3040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46016"/>
        <c:axId val="134664192"/>
      </c:scatterChart>
      <c:valAx>
        <c:axId val="1346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64192"/>
        <c:crosses val="autoZero"/>
        <c:crossBetween val="midCat"/>
      </c:valAx>
      <c:valAx>
        <c:axId val="134664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646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CONTROL'!$T$7:$T$18</c:f>
              <c:numCache>
                <c:formatCode>General</c:formatCode>
                <c:ptCount val="12"/>
                <c:pt idx="0">
                  <c:v>1050</c:v>
                </c:pt>
                <c:pt idx="1">
                  <c:v>1060</c:v>
                </c:pt>
                <c:pt idx="2">
                  <c:v>1105</c:v>
                </c:pt>
                <c:pt idx="3">
                  <c:v>1820</c:v>
                </c:pt>
                <c:pt idx="4">
                  <c:v>1440</c:v>
                </c:pt>
                <c:pt idx="5">
                  <c:v>1550</c:v>
                </c:pt>
                <c:pt idx="6">
                  <c:v>2200</c:v>
                </c:pt>
                <c:pt idx="7">
                  <c:v>1820</c:v>
                </c:pt>
                <c:pt idx="8">
                  <c:v>2340</c:v>
                </c:pt>
                <c:pt idx="9">
                  <c:v>2670</c:v>
                </c:pt>
                <c:pt idx="10">
                  <c:v>2810</c:v>
                </c:pt>
                <c:pt idx="11">
                  <c:v>2550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485760"/>
        <c:axId val="138487296"/>
      </c:scatterChart>
      <c:valAx>
        <c:axId val="13848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487296"/>
        <c:crosses val="autoZero"/>
        <c:crossBetween val="midCat"/>
      </c:valAx>
      <c:valAx>
        <c:axId val="138487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485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CONTROL'!$U$7:$U$18</c:f>
              <c:numCache>
                <c:formatCode>General</c:formatCode>
                <c:ptCount val="12"/>
                <c:pt idx="0">
                  <c:v>1080</c:v>
                </c:pt>
                <c:pt idx="1">
                  <c:v>905</c:v>
                </c:pt>
                <c:pt idx="2">
                  <c:v>1070</c:v>
                </c:pt>
                <c:pt idx="3">
                  <c:v>1520</c:v>
                </c:pt>
                <c:pt idx="4">
                  <c:v>1500</c:v>
                </c:pt>
                <c:pt idx="5">
                  <c:v>1270</c:v>
                </c:pt>
                <c:pt idx="6">
                  <c:v>2330</c:v>
                </c:pt>
                <c:pt idx="7">
                  <c:v>2620</c:v>
                </c:pt>
                <c:pt idx="8">
                  <c:v>2520</c:v>
                </c:pt>
                <c:pt idx="9">
                  <c:v>2590</c:v>
                </c:pt>
                <c:pt idx="10">
                  <c:v>3090</c:v>
                </c:pt>
                <c:pt idx="11">
                  <c:v>2930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515968"/>
        <c:axId val="138517504"/>
      </c:scatterChart>
      <c:valAx>
        <c:axId val="13851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517504"/>
        <c:crosses val="autoZero"/>
        <c:crossBetween val="midCat"/>
      </c:valAx>
      <c:valAx>
        <c:axId val="1385175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515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CONTROL'!$X$7:$X$18</c:f>
              <c:numCache>
                <c:formatCode>General</c:formatCode>
                <c:ptCount val="12"/>
                <c:pt idx="0">
                  <c:v>1210</c:v>
                </c:pt>
                <c:pt idx="1">
                  <c:v>1020</c:v>
                </c:pt>
                <c:pt idx="2">
                  <c:v>1230</c:v>
                </c:pt>
                <c:pt idx="3">
                  <c:v>1710</c:v>
                </c:pt>
                <c:pt idx="4">
                  <c:v>1660</c:v>
                </c:pt>
                <c:pt idx="5">
                  <c:v>1630</c:v>
                </c:pt>
                <c:pt idx="6">
                  <c:v>3080</c:v>
                </c:pt>
                <c:pt idx="7">
                  <c:v>2490</c:v>
                </c:pt>
                <c:pt idx="8">
                  <c:v>3060</c:v>
                </c:pt>
                <c:pt idx="9">
                  <c:v>3310</c:v>
                </c:pt>
                <c:pt idx="10">
                  <c:v>3380</c:v>
                </c:pt>
                <c:pt idx="11">
                  <c:v>3410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83648"/>
        <c:axId val="134689536"/>
      </c:scatterChart>
      <c:valAx>
        <c:axId val="1346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689536"/>
        <c:crosses val="autoZero"/>
        <c:crossBetween val="midCat"/>
      </c:valAx>
      <c:valAx>
        <c:axId val="1346895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683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CONTROL'!$Y$7:$Y$18</c:f>
              <c:numCache>
                <c:formatCode>General</c:formatCode>
                <c:ptCount val="12"/>
                <c:pt idx="0">
                  <c:v>1205</c:v>
                </c:pt>
                <c:pt idx="1">
                  <c:v>1295</c:v>
                </c:pt>
                <c:pt idx="2">
                  <c:v>1245</c:v>
                </c:pt>
                <c:pt idx="3">
                  <c:v>1670</c:v>
                </c:pt>
                <c:pt idx="4">
                  <c:v>1610</c:v>
                </c:pt>
                <c:pt idx="5">
                  <c:v>1370</c:v>
                </c:pt>
                <c:pt idx="6">
                  <c:v>3110</c:v>
                </c:pt>
                <c:pt idx="7">
                  <c:v>2570</c:v>
                </c:pt>
                <c:pt idx="8">
                  <c:v>2740</c:v>
                </c:pt>
                <c:pt idx="9">
                  <c:v>3270</c:v>
                </c:pt>
                <c:pt idx="10">
                  <c:v>3550</c:v>
                </c:pt>
                <c:pt idx="11">
                  <c:v>3470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18208"/>
        <c:axId val="134719744"/>
      </c:scatterChart>
      <c:valAx>
        <c:axId val="134718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719744"/>
        <c:crosses val="autoZero"/>
        <c:crossBetween val="midCat"/>
      </c:valAx>
      <c:valAx>
        <c:axId val="134719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4718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CONTROL'!$Z$7:$Z$18</c:f>
              <c:numCache>
                <c:formatCode>General</c:formatCode>
                <c:ptCount val="12"/>
                <c:pt idx="0">
                  <c:v>1190</c:v>
                </c:pt>
                <c:pt idx="1">
                  <c:v>1145</c:v>
                </c:pt>
                <c:pt idx="2">
                  <c:v>1265</c:v>
                </c:pt>
                <c:pt idx="3">
                  <c:v>1670</c:v>
                </c:pt>
                <c:pt idx="4">
                  <c:v>1560</c:v>
                </c:pt>
                <c:pt idx="5">
                  <c:v>1300</c:v>
                </c:pt>
                <c:pt idx="6">
                  <c:v>2510</c:v>
                </c:pt>
                <c:pt idx="7">
                  <c:v>2290</c:v>
                </c:pt>
                <c:pt idx="8">
                  <c:v>2610</c:v>
                </c:pt>
                <c:pt idx="9">
                  <c:v>3500</c:v>
                </c:pt>
                <c:pt idx="10">
                  <c:v>3560</c:v>
                </c:pt>
                <c:pt idx="11">
                  <c:v>3620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01120"/>
        <c:axId val="145702912"/>
      </c:scatterChart>
      <c:valAx>
        <c:axId val="145701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702912"/>
        <c:crosses val="autoZero"/>
        <c:crossBetween val="midCat"/>
      </c:valAx>
      <c:valAx>
        <c:axId val="1457029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7011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CLONAL'!$P$7:$P$18</c:f>
              <c:numCache>
                <c:formatCode>General</c:formatCode>
                <c:ptCount val="12"/>
                <c:pt idx="0">
                  <c:v>430</c:v>
                </c:pt>
                <c:pt idx="1">
                  <c:v>458</c:v>
                </c:pt>
                <c:pt idx="2">
                  <c:v>402</c:v>
                </c:pt>
                <c:pt idx="3">
                  <c:v>850</c:v>
                </c:pt>
                <c:pt idx="4">
                  <c:v>670</c:v>
                </c:pt>
                <c:pt idx="5">
                  <c:v>690</c:v>
                </c:pt>
                <c:pt idx="6">
                  <c:v>1015</c:v>
                </c:pt>
                <c:pt idx="7">
                  <c:v>830</c:v>
                </c:pt>
                <c:pt idx="8">
                  <c:v>645</c:v>
                </c:pt>
                <c:pt idx="9">
                  <c:v>1720</c:v>
                </c:pt>
                <c:pt idx="10">
                  <c:v>1580</c:v>
                </c:pt>
                <c:pt idx="11">
                  <c:v>1700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675904"/>
        <c:axId val="135677440"/>
      </c:scatterChart>
      <c:valAx>
        <c:axId val="1356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677440"/>
        <c:crosses val="autoZero"/>
        <c:crossBetween val="midCat"/>
      </c:valAx>
      <c:valAx>
        <c:axId val="135677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6759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CULTURED CONTROL'!$O$7:$O$18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CULTURED CONTROL'!$V$7:$V$18</c:f>
              <c:numCache>
                <c:formatCode>General</c:formatCode>
                <c:ptCount val="12"/>
                <c:pt idx="0">
                  <c:v>960</c:v>
                </c:pt>
                <c:pt idx="1">
                  <c:v>990</c:v>
                </c:pt>
                <c:pt idx="2">
                  <c:v>1030</c:v>
                </c:pt>
                <c:pt idx="3">
                  <c:v>1530</c:v>
                </c:pt>
                <c:pt idx="4">
                  <c:v>1400</c:v>
                </c:pt>
                <c:pt idx="5">
                  <c:v>1640</c:v>
                </c:pt>
                <c:pt idx="6">
                  <c:v>2280</c:v>
                </c:pt>
                <c:pt idx="7">
                  <c:v>2000</c:v>
                </c:pt>
                <c:pt idx="8">
                  <c:v>1820</c:v>
                </c:pt>
                <c:pt idx="9">
                  <c:v>3260</c:v>
                </c:pt>
                <c:pt idx="10">
                  <c:v>2950</c:v>
                </c:pt>
                <c:pt idx="11">
                  <c:v>3120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735680"/>
        <c:axId val="145737216"/>
      </c:scatterChart>
      <c:valAx>
        <c:axId val="14573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737216"/>
        <c:crosses val="autoZero"/>
        <c:crossBetween val="midCat"/>
      </c:valAx>
      <c:valAx>
        <c:axId val="145737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7356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336530510130764E-2"/>
          <c:y val="0.1202396515106318"/>
          <c:w val="0.62847158124901215"/>
          <c:h val="0.8141136560992146"/>
        </c:manualLayout>
      </c:layout>
      <c:lineChart>
        <c:grouping val="standard"/>
        <c:varyColors val="0"/>
        <c:ser>
          <c:idx val="0"/>
          <c:order val="0"/>
          <c:tx>
            <c:strRef>
              <c:f>'MONOCULTURES WITH POLYKRIKOS'!$C$44</c:f>
              <c:strCache>
                <c:ptCount val="1"/>
                <c:pt idx="0">
                  <c:v>2+poly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'MONOCULTURES WITH POLYKRIKOS'!$D$46:$D$50</c:f>
                <c:numCache>
                  <c:formatCode>General</c:formatCode>
                  <c:ptCount val="5"/>
                  <c:pt idx="0">
                    <c:v>22.578258962501483</c:v>
                  </c:pt>
                  <c:pt idx="1">
                    <c:v>24.881943475362011</c:v>
                  </c:pt>
                  <c:pt idx="2">
                    <c:v>29.896116433038205</c:v>
                  </c:pt>
                  <c:pt idx="3">
                    <c:v>15.030832509409651</c:v>
                  </c:pt>
                  <c:pt idx="4">
                    <c:v>157.42135014502261</c:v>
                  </c:pt>
                </c:numCache>
              </c:numRef>
            </c:plus>
            <c:minus>
              <c:numRef>
                <c:f>'MONOCULTURES WITH POLYKRIKOS'!$D$46:$D$50</c:f>
                <c:numCache>
                  <c:formatCode>General</c:formatCode>
                  <c:ptCount val="5"/>
                  <c:pt idx="0">
                    <c:v>22.578258962501483</c:v>
                  </c:pt>
                  <c:pt idx="1">
                    <c:v>24.881943475362011</c:v>
                  </c:pt>
                  <c:pt idx="2">
                    <c:v>29.896116433038205</c:v>
                  </c:pt>
                  <c:pt idx="3">
                    <c:v>15.030832509409651</c:v>
                  </c:pt>
                  <c:pt idx="4">
                    <c:v>157.42135014502261</c:v>
                  </c:pt>
                </c:numCache>
              </c:numRef>
            </c:minus>
          </c:errBars>
          <c:cat>
            <c:strRef>
              <c:f>'MONOCULTURES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'MONOCULTURES WITH POLYKRIKOS'!$C$46:$C$50</c:f>
              <c:numCache>
                <c:formatCode>0</c:formatCode>
                <c:ptCount val="5"/>
                <c:pt idx="0">
                  <c:v>442.66666666666669</c:v>
                </c:pt>
                <c:pt idx="1">
                  <c:v>368</c:v>
                </c:pt>
                <c:pt idx="2">
                  <c:v>557.33333333333337</c:v>
                </c:pt>
                <c:pt idx="3">
                  <c:v>711.1111111111112</c:v>
                </c:pt>
                <c:pt idx="4">
                  <c:v>972.77777777777771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'MONOCULTURES WITH POLYKRIKOS'!$E$44</c:f>
              <c:strCache>
                <c:ptCount val="1"/>
                <c:pt idx="0">
                  <c:v>4+poly</c:v>
                </c:pt>
              </c:strCache>
            </c:strRef>
          </c:tx>
          <c:trendline>
            <c:trendlineType val="exp"/>
            <c:dispRSqr val="1"/>
            <c:dispEq val="1"/>
            <c:trendlineLbl>
              <c:layout>
                <c:manualLayout>
                  <c:x val="-0.24025718295075782"/>
                  <c:y val="-0.5117282922035685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2400"/>
                  </a:pPr>
                  <a:endParaRPr lang="de-DE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'MONOCULTURES WITH POLYKRIKOS'!$F$46:$F$50</c:f>
                <c:numCache>
                  <c:formatCode>General</c:formatCode>
                  <c:ptCount val="5"/>
                  <c:pt idx="0">
                    <c:v>6.8421352525958348</c:v>
                  </c:pt>
                  <c:pt idx="1">
                    <c:v>28.731193526922659</c:v>
                  </c:pt>
                  <c:pt idx="2">
                    <c:v>190.34121408086531</c:v>
                  </c:pt>
                  <c:pt idx="3">
                    <c:v>129.14605570323741</c:v>
                  </c:pt>
                  <c:pt idx="4">
                    <c:v>65.51787994580252</c:v>
                  </c:pt>
                </c:numCache>
              </c:numRef>
            </c:plus>
            <c:minus>
              <c:numRef>
                <c:f>'MONOCULTURES WITH POLYKRIKOS'!$F$46:$F$50</c:f>
                <c:numCache>
                  <c:formatCode>General</c:formatCode>
                  <c:ptCount val="5"/>
                  <c:pt idx="0">
                    <c:v>6.8421352525958348</c:v>
                  </c:pt>
                  <c:pt idx="1">
                    <c:v>28.731193526922659</c:v>
                  </c:pt>
                  <c:pt idx="2">
                    <c:v>190.34121408086531</c:v>
                  </c:pt>
                  <c:pt idx="3">
                    <c:v>129.14605570323741</c:v>
                  </c:pt>
                  <c:pt idx="4">
                    <c:v>65.51787994580252</c:v>
                  </c:pt>
                </c:numCache>
              </c:numRef>
            </c:minus>
          </c:errBars>
          <c:cat>
            <c:strRef>
              <c:f>'MONOCULTURES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'MONOCULTURES WITH POLYKRIKOS'!$E$46:$E$50</c:f>
              <c:numCache>
                <c:formatCode>0</c:formatCode>
                <c:ptCount val="5"/>
                <c:pt idx="0">
                  <c:v>458.22222222222223</c:v>
                </c:pt>
                <c:pt idx="1">
                  <c:v>371.11111111111109</c:v>
                </c:pt>
                <c:pt idx="2">
                  <c:v>291.99999999999994</c:v>
                </c:pt>
                <c:pt idx="3">
                  <c:v>167.2222222222222</c:v>
                </c:pt>
                <c:pt idx="4">
                  <c:v>59.44444444444445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'MONOCULTURES WITH POLYKRIKOS'!$G$44</c:f>
              <c:strCache>
                <c:ptCount val="1"/>
                <c:pt idx="0">
                  <c:v>5_500+ploy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'MONOCULTURES WITH POLYKRIKOS'!$H$46:$H$50</c:f>
                <c:numCache>
                  <c:formatCode>General</c:formatCode>
                  <c:ptCount val="5"/>
                  <c:pt idx="0">
                    <c:v>20.246627519809959</c:v>
                  </c:pt>
                  <c:pt idx="1">
                    <c:v>7.6980035891949994</c:v>
                  </c:pt>
                  <c:pt idx="2">
                    <c:v>20.924024823508855</c:v>
                  </c:pt>
                  <c:pt idx="3">
                    <c:v>0.8333333333333367</c:v>
                  </c:pt>
                  <c:pt idx="4">
                    <c:v>0.8660254037844386</c:v>
                  </c:pt>
                </c:numCache>
              </c:numRef>
            </c:plus>
            <c:minus>
              <c:numRef>
                <c:f>'MONOCULTURES WITH POLYKRIKOS'!$H$46:$H$50</c:f>
                <c:numCache>
                  <c:formatCode>General</c:formatCode>
                  <c:ptCount val="5"/>
                  <c:pt idx="0">
                    <c:v>20.246627519809959</c:v>
                  </c:pt>
                  <c:pt idx="1">
                    <c:v>7.6980035891949994</c:v>
                  </c:pt>
                  <c:pt idx="2">
                    <c:v>20.924024823508855</c:v>
                  </c:pt>
                  <c:pt idx="3">
                    <c:v>0.8333333333333367</c:v>
                  </c:pt>
                  <c:pt idx="4">
                    <c:v>0.8660254037844386</c:v>
                  </c:pt>
                </c:numCache>
              </c:numRef>
            </c:minus>
          </c:errBars>
          <c:cat>
            <c:strRef>
              <c:f>'MONOCULTURES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'MONOCULTURES WITH POLYKRIKOS'!$G$46:$G$50</c:f>
              <c:numCache>
                <c:formatCode>0</c:formatCode>
                <c:ptCount val="5"/>
                <c:pt idx="0">
                  <c:v>529.77777777777771</c:v>
                </c:pt>
                <c:pt idx="1">
                  <c:v>269.5555555555556</c:v>
                </c:pt>
                <c:pt idx="2">
                  <c:v>57.55555555555555</c:v>
                </c:pt>
                <c:pt idx="3">
                  <c:v>5.666666666666667</c:v>
                </c:pt>
                <c:pt idx="4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602432"/>
        <c:axId val="143604352"/>
      </c:lineChart>
      <c:catAx>
        <c:axId val="143602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(24h)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3604352"/>
        <c:crosses val="autoZero"/>
        <c:auto val="1"/>
        <c:lblAlgn val="ctr"/>
        <c:lblOffset val="100"/>
        <c:noMultiLvlLbl val="0"/>
      </c:catAx>
      <c:valAx>
        <c:axId val="14360435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number (cell/ml)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3602432"/>
        <c:crosses val="autoZero"/>
        <c:crossBetween val="between"/>
      </c:valAx>
      <c:spPr>
        <a:gradFill>
          <a:gsLst>
            <a:gs pos="0">
              <a:srgbClr val="00B0F0">
                <a:alpha val="85000"/>
              </a:srgbClr>
            </a:gs>
            <a:gs pos="100000">
              <a:srgbClr val="00B0F0">
                <a:alpha val="11000"/>
              </a:srgbClr>
            </a:gs>
            <a:gs pos="8000">
              <a:srgbClr val="00B0F0"/>
            </a:gs>
            <a:gs pos="100000">
              <a:srgbClr val="4F81BD">
                <a:tint val="23500"/>
                <a:satMod val="160000"/>
              </a:srgbClr>
            </a:gs>
          </a:gsLst>
          <a:lin ang="5400000" scaled="1"/>
        </a:gra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POLYKRIKOS'!$P$7:$P$18</c:f>
              <c:numCache>
                <c:formatCode>General</c:formatCode>
                <c:ptCount val="12"/>
                <c:pt idx="0">
                  <c:v>436</c:v>
                </c:pt>
                <c:pt idx="1">
                  <c:v>344</c:v>
                </c:pt>
                <c:pt idx="2">
                  <c:v>388</c:v>
                </c:pt>
                <c:pt idx="3">
                  <c:v>548</c:v>
                </c:pt>
                <c:pt idx="4">
                  <c:v>592</c:v>
                </c:pt>
                <c:pt idx="5">
                  <c:v>512</c:v>
                </c:pt>
                <c:pt idx="6">
                  <c:v>645</c:v>
                </c:pt>
                <c:pt idx="7">
                  <c:v>820</c:v>
                </c:pt>
                <c:pt idx="8">
                  <c:v>715</c:v>
                </c:pt>
                <c:pt idx="9">
                  <c:v>1050</c:v>
                </c:pt>
                <c:pt idx="10">
                  <c:v>1080</c:v>
                </c:pt>
                <c:pt idx="11">
                  <c:v>1285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692160"/>
        <c:axId val="143639680"/>
      </c:scatterChart>
      <c:valAx>
        <c:axId val="1276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39680"/>
        <c:crosses val="autoZero"/>
        <c:crossBetween val="midCat"/>
      </c:valAx>
      <c:valAx>
        <c:axId val="14363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276921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POLYKRIKOS'!$Q$7:$Q$18</c:f>
              <c:numCache>
                <c:formatCode>General</c:formatCode>
                <c:ptCount val="12"/>
                <c:pt idx="0">
                  <c:v>380</c:v>
                </c:pt>
                <c:pt idx="1">
                  <c:v>368</c:v>
                </c:pt>
                <c:pt idx="2">
                  <c:v>374</c:v>
                </c:pt>
                <c:pt idx="3">
                  <c:v>558</c:v>
                </c:pt>
                <c:pt idx="4">
                  <c:v>526</c:v>
                </c:pt>
                <c:pt idx="5">
                  <c:v>510</c:v>
                </c:pt>
                <c:pt idx="6">
                  <c:v>770</c:v>
                </c:pt>
                <c:pt idx="7">
                  <c:v>730</c:v>
                </c:pt>
                <c:pt idx="8">
                  <c:v>630</c:v>
                </c:pt>
                <c:pt idx="9">
                  <c:v>765</c:v>
                </c:pt>
                <c:pt idx="10">
                  <c:v>800</c:v>
                </c:pt>
                <c:pt idx="11">
                  <c:v>910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68352"/>
        <c:axId val="143669888"/>
      </c:scatterChart>
      <c:valAx>
        <c:axId val="1436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669888"/>
        <c:crosses val="autoZero"/>
        <c:crossBetween val="midCat"/>
      </c:valAx>
      <c:valAx>
        <c:axId val="143669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668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POLYKRIKOS'!$R$7:$R$18</c:f>
              <c:numCache>
                <c:formatCode>General</c:formatCode>
                <c:ptCount val="12"/>
                <c:pt idx="0">
                  <c:v>374</c:v>
                </c:pt>
                <c:pt idx="1">
                  <c:v>264</c:v>
                </c:pt>
                <c:pt idx="2">
                  <c:v>384</c:v>
                </c:pt>
                <c:pt idx="3">
                  <c:v>604</c:v>
                </c:pt>
                <c:pt idx="4">
                  <c:v>602</c:v>
                </c:pt>
                <c:pt idx="5">
                  <c:v>564</c:v>
                </c:pt>
                <c:pt idx="6">
                  <c:v>680</c:v>
                </c:pt>
                <c:pt idx="7">
                  <c:v>590</c:v>
                </c:pt>
                <c:pt idx="8">
                  <c:v>820</c:v>
                </c:pt>
                <c:pt idx="9">
                  <c:v>1070</c:v>
                </c:pt>
                <c:pt idx="10">
                  <c:v>905</c:v>
                </c:pt>
                <c:pt idx="11">
                  <c:v>890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05056"/>
        <c:axId val="143810944"/>
      </c:scatterChart>
      <c:valAx>
        <c:axId val="143805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810944"/>
        <c:crosses val="autoZero"/>
        <c:crossBetween val="midCat"/>
      </c:valAx>
      <c:valAx>
        <c:axId val="1438109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8050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POLYKRIKOS'!$V$7:$V$18</c:f>
              <c:numCache>
                <c:formatCode>General</c:formatCode>
                <c:ptCount val="12"/>
                <c:pt idx="0">
                  <c:v>368</c:v>
                </c:pt>
                <c:pt idx="1">
                  <c:v>374</c:v>
                </c:pt>
                <c:pt idx="2">
                  <c:v>378</c:v>
                </c:pt>
                <c:pt idx="3">
                  <c:v>286</c:v>
                </c:pt>
                <c:pt idx="4">
                  <c:v>264</c:v>
                </c:pt>
                <c:pt idx="5">
                  <c:v>332</c:v>
                </c:pt>
                <c:pt idx="6">
                  <c:v>95</c:v>
                </c:pt>
                <c:pt idx="7">
                  <c:v>160</c:v>
                </c:pt>
                <c:pt idx="8">
                  <c:v>105</c:v>
                </c:pt>
                <c:pt idx="9">
                  <c:v>20</c:v>
                </c:pt>
                <c:pt idx="10">
                  <c:v>35</c:v>
                </c:pt>
                <c:pt idx="11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31424"/>
        <c:axId val="143832960"/>
      </c:scatterChart>
      <c:valAx>
        <c:axId val="14383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832960"/>
        <c:crosses val="autoZero"/>
        <c:crossBetween val="midCat"/>
      </c:valAx>
      <c:valAx>
        <c:axId val="143832960"/>
        <c:scaling>
          <c:logBase val="10"/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8314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9.9683968457858235E-2"/>
                  <c:y val="-0.4409679944080696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POLYKRIKOS'!$W$7:$W$18</c:f>
              <c:numCache>
                <c:formatCode>General</c:formatCode>
                <c:ptCount val="12"/>
                <c:pt idx="0">
                  <c:v>396</c:v>
                </c:pt>
                <c:pt idx="1">
                  <c:v>410</c:v>
                </c:pt>
                <c:pt idx="2">
                  <c:v>390</c:v>
                </c:pt>
                <c:pt idx="3">
                  <c:v>474</c:v>
                </c:pt>
                <c:pt idx="4">
                  <c:v>494</c:v>
                </c:pt>
                <c:pt idx="5">
                  <c:v>476</c:v>
                </c:pt>
                <c:pt idx="6">
                  <c:v>315</c:v>
                </c:pt>
                <c:pt idx="7">
                  <c:v>370</c:v>
                </c:pt>
                <c:pt idx="8">
                  <c:v>255</c:v>
                </c:pt>
                <c:pt idx="9">
                  <c:v>130</c:v>
                </c:pt>
                <c:pt idx="10">
                  <c:v>115</c:v>
                </c:pt>
                <c:pt idx="11">
                  <c:v>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38752"/>
        <c:axId val="143740288"/>
      </c:scatterChart>
      <c:valAx>
        <c:axId val="14373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740288"/>
        <c:crosses val="autoZero"/>
        <c:crossBetween val="midCat"/>
      </c:valAx>
      <c:valAx>
        <c:axId val="1437402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738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8.1665821795596588E-2"/>
                  <c:y val="-0.3488140237151841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POLYKRIKOS'!$X$7:$X$18</c:f>
              <c:numCache>
                <c:formatCode>General</c:formatCode>
                <c:ptCount val="12"/>
                <c:pt idx="0">
                  <c:v>346</c:v>
                </c:pt>
                <c:pt idx="1">
                  <c:v>390</c:v>
                </c:pt>
                <c:pt idx="2">
                  <c:v>288</c:v>
                </c:pt>
                <c:pt idx="3">
                  <c:v>124</c:v>
                </c:pt>
                <c:pt idx="4">
                  <c:v>102</c:v>
                </c:pt>
                <c:pt idx="5">
                  <c:v>76</c:v>
                </c:pt>
                <c:pt idx="6">
                  <c:v>45</c:v>
                </c:pt>
                <c:pt idx="7">
                  <c:v>105</c:v>
                </c:pt>
                <c:pt idx="8">
                  <c:v>55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760768"/>
        <c:axId val="143762560"/>
      </c:scatterChart>
      <c:valAx>
        <c:axId val="14376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3762560"/>
        <c:crosses val="autoZero"/>
        <c:crossBetween val="midCat"/>
      </c:valAx>
      <c:valAx>
        <c:axId val="1437625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3760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POLYKRIKOS'!$AB$7:$AB$18</c:f>
              <c:numCache>
                <c:formatCode>General</c:formatCode>
                <c:ptCount val="12"/>
                <c:pt idx="0">
                  <c:v>248</c:v>
                </c:pt>
                <c:pt idx="1">
                  <c:v>260</c:v>
                </c:pt>
                <c:pt idx="2">
                  <c:v>314</c:v>
                </c:pt>
                <c:pt idx="3" formatCode="0">
                  <c:v>74</c:v>
                </c:pt>
                <c:pt idx="4" formatCode="0">
                  <c:v>75</c:v>
                </c:pt>
                <c:pt idx="5" formatCode="0">
                  <c:v>80</c:v>
                </c:pt>
                <c:pt idx="6">
                  <c:v>10</c:v>
                </c:pt>
                <c:pt idx="7">
                  <c:v>5.5</c:v>
                </c:pt>
                <c:pt idx="8">
                  <c:v>4</c:v>
                </c:pt>
                <c:pt idx="9">
                  <c:v>1</c:v>
                </c:pt>
                <c:pt idx="10">
                  <c:v>2</c:v>
                </c:pt>
                <c:pt idx="11">
                  <c:v>4.5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03360"/>
        <c:axId val="145504896"/>
      </c:scatterChart>
      <c:valAx>
        <c:axId val="14550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504896"/>
        <c:crosses val="autoZero"/>
        <c:crossBetween val="midCat"/>
      </c:valAx>
      <c:valAx>
        <c:axId val="14550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503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POLYKRIKOS'!$AC$7:$AC$18</c:f>
              <c:numCache>
                <c:formatCode>General</c:formatCode>
                <c:ptCount val="12"/>
                <c:pt idx="0">
                  <c:v>288</c:v>
                </c:pt>
                <c:pt idx="1">
                  <c:v>258</c:v>
                </c:pt>
                <c:pt idx="2">
                  <c:v>276</c:v>
                </c:pt>
                <c:pt idx="3" formatCode="0">
                  <c:v>59</c:v>
                </c:pt>
                <c:pt idx="4" formatCode="0">
                  <c:v>66</c:v>
                </c:pt>
                <c:pt idx="5" formatCode="0">
                  <c:v>59</c:v>
                </c:pt>
                <c:pt idx="6">
                  <c:v>8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25760"/>
        <c:axId val="145539840"/>
      </c:scatterChart>
      <c:valAx>
        <c:axId val="14552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539840"/>
        <c:crosses val="autoZero"/>
        <c:crossBetween val="midCat"/>
      </c:valAx>
      <c:valAx>
        <c:axId val="1455398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5257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CLONAL'!$Q$7:$Q$18</c:f>
              <c:numCache>
                <c:formatCode>General</c:formatCode>
                <c:ptCount val="12"/>
                <c:pt idx="0">
                  <c:v>450</c:v>
                </c:pt>
                <c:pt idx="1">
                  <c:v>426</c:v>
                </c:pt>
                <c:pt idx="2">
                  <c:v>422</c:v>
                </c:pt>
                <c:pt idx="3">
                  <c:v>765</c:v>
                </c:pt>
                <c:pt idx="4">
                  <c:v>600</c:v>
                </c:pt>
                <c:pt idx="5">
                  <c:v>610</c:v>
                </c:pt>
                <c:pt idx="6">
                  <c:v>1110</c:v>
                </c:pt>
                <c:pt idx="7">
                  <c:v>885</c:v>
                </c:pt>
                <c:pt idx="8">
                  <c:v>895</c:v>
                </c:pt>
                <c:pt idx="9">
                  <c:v>1400</c:v>
                </c:pt>
                <c:pt idx="10">
                  <c:v>2010</c:v>
                </c:pt>
                <c:pt idx="11">
                  <c:v>1510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10208"/>
        <c:axId val="135711744"/>
      </c:scatterChart>
      <c:valAx>
        <c:axId val="135710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11744"/>
        <c:crosses val="autoZero"/>
        <c:crossBetween val="midCat"/>
      </c:valAx>
      <c:valAx>
        <c:axId val="135711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710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'MONOCULTURES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'MONOCULTURES WITH POLYKRIKOS'!$AD$7:$AD$18</c:f>
              <c:numCache>
                <c:formatCode>General</c:formatCode>
                <c:ptCount val="12"/>
                <c:pt idx="0">
                  <c:v>276</c:v>
                </c:pt>
                <c:pt idx="1">
                  <c:v>244</c:v>
                </c:pt>
                <c:pt idx="2">
                  <c:v>262</c:v>
                </c:pt>
                <c:pt idx="3" formatCode="0">
                  <c:v>39</c:v>
                </c:pt>
                <c:pt idx="4" formatCode="0">
                  <c:v>36</c:v>
                </c:pt>
                <c:pt idx="5" formatCode="0">
                  <c:v>30</c:v>
                </c:pt>
                <c:pt idx="6">
                  <c:v>5</c:v>
                </c:pt>
                <c:pt idx="7">
                  <c:v>4</c:v>
                </c:pt>
                <c:pt idx="8">
                  <c:v>5.5</c:v>
                </c:pt>
                <c:pt idx="9">
                  <c:v>2.5</c:v>
                </c:pt>
                <c:pt idx="10">
                  <c:v>2</c:v>
                </c:pt>
                <c:pt idx="11">
                  <c:v>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638144"/>
        <c:axId val="145639680"/>
      </c:scatterChart>
      <c:valAx>
        <c:axId val="14563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639680"/>
        <c:crosses val="autoZero"/>
        <c:crossBetween val="midCat"/>
      </c:valAx>
      <c:valAx>
        <c:axId val="145639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63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'MIXED CULTURES WITH POLYKRIKOS'!$C$44</c:f>
              <c:strCache>
                <c:ptCount val="1"/>
                <c:pt idx="0">
                  <c:v>2+5+poly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'MIXED CULTURES WITH POLYKRIKOS'!$D$46:$D$50</c:f>
                <c:numCache>
                  <c:formatCode>General</c:formatCode>
                  <c:ptCount val="5"/>
                  <c:pt idx="0">
                    <c:v>41.677776296691299</c:v>
                  </c:pt>
                  <c:pt idx="1">
                    <c:v>40.149719799769464</c:v>
                  </c:pt>
                  <c:pt idx="2">
                    <c:v>37.280220155128092</c:v>
                  </c:pt>
                  <c:pt idx="3">
                    <c:v>139.29717765878721</c:v>
                  </c:pt>
                  <c:pt idx="4">
                    <c:v>398.31938608776466</c:v>
                  </c:pt>
                </c:numCache>
              </c:numRef>
            </c:plus>
            <c:minus>
              <c:numRef>
                <c:f>'MIXED CULTURES WITH POLYKRIKOS'!$D$46:$D$50</c:f>
                <c:numCache>
                  <c:formatCode>General</c:formatCode>
                  <c:ptCount val="5"/>
                  <c:pt idx="0">
                    <c:v>41.677776296691299</c:v>
                  </c:pt>
                  <c:pt idx="1">
                    <c:v>40.149719799769464</c:v>
                  </c:pt>
                  <c:pt idx="2">
                    <c:v>37.280220155128092</c:v>
                  </c:pt>
                  <c:pt idx="3">
                    <c:v>139.29717765878721</c:v>
                  </c:pt>
                  <c:pt idx="4">
                    <c:v>398.31938608776466</c:v>
                  </c:pt>
                </c:numCache>
              </c:numRef>
            </c:minus>
          </c:errBars>
          <c:cat>
            <c:strRef>
              <c:f>'MIXED 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CULTURES WITH POLYKRIKOS'!$C$46:$C$50</c:f>
              <c:numCache>
                <c:formatCode>0</c:formatCode>
                <c:ptCount val="5"/>
                <c:pt idx="0">
                  <c:v>964.44444444444434</c:v>
                </c:pt>
                <c:pt idx="1">
                  <c:v>1042</c:v>
                </c:pt>
                <c:pt idx="2">
                  <c:v>1647.2222222222219</c:v>
                </c:pt>
                <c:pt idx="3">
                  <c:v>2827.7777777777778</c:v>
                </c:pt>
                <c:pt idx="4">
                  <c:v>4826.666666666667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'MIXED CULTURES WITH POLYKRIKOS'!$E$44</c:f>
              <c:strCache>
                <c:ptCount val="1"/>
                <c:pt idx="0">
                  <c:v>4+5+poly</c:v>
                </c:pt>
              </c:strCache>
            </c:strRef>
          </c:tx>
          <c:errBars>
            <c:errDir val="y"/>
            <c:errBarType val="both"/>
            <c:errValType val="cust"/>
            <c:noEndCap val="0"/>
            <c:plus>
              <c:numRef>
                <c:f>'MIXED CULTURES WITH POLYKRIKOS'!$F$46:$F$50</c:f>
                <c:numCache>
                  <c:formatCode>General</c:formatCode>
                  <c:ptCount val="5"/>
                  <c:pt idx="0">
                    <c:v>12.619796324000662</c:v>
                  </c:pt>
                  <c:pt idx="1">
                    <c:v>27.912561887277764</c:v>
                  </c:pt>
                  <c:pt idx="2">
                    <c:v>25.891511550513474</c:v>
                  </c:pt>
                  <c:pt idx="3">
                    <c:v>332.37083261076145</c:v>
                  </c:pt>
                  <c:pt idx="4">
                    <c:v>605.6837275160841</c:v>
                  </c:pt>
                </c:numCache>
              </c:numRef>
            </c:plus>
            <c:minus>
              <c:numRef>
                <c:f>'MIXED CULTURES WITH POLYKRIKOS'!$F$46:$F$50</c:f>
                <c:numCache>
                  <c:formatCode>General</c:formatCode>
                  <c:ptCount val="5"/>
                  <c:pt idx="0">
                    <c:v>12.619796324000662</c:v>
                  </c:pt>
                  <c:pt idx="1">
                    <c:v>27.912561887277764</c:v>
                  </c:pt>
                  <c:pt idx="2">
                    <c:v>25.891511550513474</c:v>
                  </c:pt>
                  <c:pt idx="3">
                    <c:v>332.37083261076145</c:v>
                  </c:pt>
                  <c:pt idx="4">
                    <c:v>605.6837275160841</c:v>
                  </c:pt>
                </c:numCache>
              </c:numRef>
            </c:minus>
          </c:errBars>
          <c:cat>
            <c:strRef>
              <c:f>'MIXED 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CULTURES WITH POLYKRIKOS'!$E$46:$E$50</c:f>
              <c:numCache>
                <c:formatCode>0</c:formatCode>
                <c:ptCount val="5"/>
                <c:pt idx="0">
                  <c:v>952.22222222222229</c:v>
                </c:pt>
                <c:pt idx="1">
                  <c:v>962</c:v>
                </c:pt>
                <c:pt idx="2">
                  <c:v>1385.5555555555554</c:v>
                </c:pt>
                <c:pt idx="3">
                  <c:v>1607.7777777777776</c:v>
                </c:pt>
                <c:pt idx="4">
                  <c:v>3018.3333333333335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'MIXED CULTURES WITH POLYKRIKOS'!$G$44</c:f>
              <c:strCache>
                <c:ptCount val="1"/>
                <c:pt idx="0">
                  <c:v>5_1000+poly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'MIXED CULTURES WITH POLYKRIKOS'!$H$46:$H$50</c:f>
                <c:numCache>
                  <c:formatCode>General</c:formatCode>
                  <c:ptCount val="5"/>
                  <c:pt idx="0">
                    <c:v>63.362566352814376</c:v>
                  </c:pt>
                  <c:pt idx="1">
                    <c:v>28.002645377680832</c:v>
                  </c:pt>
                  <c:pt idx="2">
                    <c:v>24.741627839496516</c:v>
                  </c:pt>
                  <c:pt idx="3">
                    <c:v>31.665497054423515</c:v>
                  </c:pt>
                  <c:pt idx="4">
                    <c:v>5.2950011366417105</c:v>
                  </c:pt>
                </c:numCache>
              </c:numRef>
            </c:plus>
            <c:minus>
              <c:numRef>
                <c:f>'MIXED CULTURES WITH POLYKRIKOS'!$H$46:$H$50</c:f>
                <c:numCache>
                  <c:formatCode>General</c:formatCode>
                  <c:ptCount val="5"/>
                  <c:pt idx="0">
                    <c:v>63.362566352814376</c:v>
                  </c:pt>
                  <c:pt idx="1">
                    <c:v>28.002645377680832</c:v>
                  </c:pt>
                  <c:pt idx="2">
                    <c:v>24.741627839496516</c:v>
                  </c:pt>
                  <c:pt idx="3">
                    <c:v>31.665497054423515</c:v>
                  </c:pt>
                  <c:pt idx="4">
                    <c:v>5.2950011366417105</c:v>
                  </c:pt>
                </c:numCache>
              </c:numRef>
            </c:minus>
          </c:errBars>
          <c:cat>
            <c:strRef>
              <c:f>'MIXED CULTURES WITH POLYKRIKOS'!$B$46:$B$50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'MIXED CULTURES WITH POLYKRIKOS'!$G$46:$G$50</c:f>
              <c:numCache>
                <c:formatCode>0</c:formatCode>
                <c:ptCount val="5"/>
                <c:pt idx="0">
                  <c:v>1046.1111111111111</c:v>
                </c:pt>
                <c:pt idx="1">
                  <c:v>859.1111111111112</c:v>
                </c:pt>
                <c:pt idx="2">
                  <c:v>364.88888888888891</c:v>
                </c:pt>
                <c:pt idx="3">
                  <c:v>105.11111111111113</c:v>
                </c:pt>
                <c:pt idx="4">
                  <c:v>13.555555555555557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838848"/>
        <c:axId val="145840768"/>
      </c:lineChart>
      <c:catAx>
        <c:axId val="1458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(24h)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5840768"/>
        <c:crosses val="autoZero"/>
        <c:auto val="1"/>
        <c:lblAlgn val="ctr"/>
        <c:lblOffset val="100"/>
        <c:noMultiLvlLbl val="0"/>
      </c:catAx>
      <c:valAx>
        <c:axId val="1458407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number (cell/ml)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145838848"/>
        <c:crosses val="autoZero"/>
        <c:crossBetween val="between"/>
      </c:valAx>
      <c:spPr>
        <a:gradFill>
          <a:gsLst>
            <a:gs pos="0">
              <a:srgbClr val="00B0F0">
                <a:alpha val="85000"/>
              </a:srgbClr>
            </a:gs>
            <a:gs pos="100000">
              <a:srgbClr val="00B0F0">
                <a:alpha val="11000"/>
              </a:srgbClr>
            </a:gs>
            <a:gs pos="8000">
              <a:srgbClr val="00B0F0"/>
            </a:gs>
            <a:gs pos="100000">
              <a:srgbClr val="4F81BD">
                <a:tint val="23500"/>
                <a:satMod val="160000"/>
              </a:srgbClr>
            </a:gs>
          </a:gsLst>
          <a:lin ang="5400000" scaled="1"/>
        </a:gradFill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32" footer="0.30000000000000032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1512667548969"/>
          <c:y val="5.565170577952528E-2"/>
          <c:w val="0.79560729786865314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POLYKRIKOS'!$P$7:$P$18</c:f>
              <c:numCache>
                <c:formatCode>General</c:formatCode>
                <c:ptCount val="12"/>
                <c:pt idx="0">
                  <c:v>1186</c:v>
                </c:pt>
                <c:pt idx="1">
                  <c:v>1034</c:v>
                </c:pt>
                <c:pt idx="2">
                  <c:v>1044</c:v>
                </c:pt>
                <c:pt idx="3">
                  <c:v>1705</c:v>
                </c:pt>
                <c:pt idx="4">
                  <c:v>1495</c:v>
                </c:pt>
                <c:pt idx="5">
                  <c:v>1665</c:v>
                </c:pt>
                <c:pt idx="6">
                  <c:v>2200</c:v>
                </c:pt>
                <c:pt idx="7">
                  <c:v>3080</c:v>
                </c:pt>
                <c:pt idx="8">
                  <c:v>2900</c:v>
                </c:pt>
                <c:pt idx="9">
                  <c:v>4865</c:v>
                </c:pt>
                <c:pt idx="10">
                  <c:v>4580</c:v>
                </c:pt>
                <c:pt idx="11">
                  <c:v>4800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862016"/>
        <c:axId val="145880192"/>
      </c:scatterChart>
      <c:valAx>
        <c:axId val="145862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880192"/>
        <c:crosses val="autoZero"/>
        <c:crossBetween val="midCat"/>
      </c:valAx>
      <c:valAx>
        <c:axId val="145880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8620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POLYKRIKOS'!$Q$7:$Q$18</c:f>
              <c:numCache>
                <c:formatCode>General</c:formatCode>
                <c:ptCount val="12"/>
                <c:pt idx="0">
                  <c:v>970</c:v>
                </c:pt>
                <c:pt idx="1">
                  <c:v>1072</c:v>
                </c:pt>
                <c:pt idx="2">
                  <c:v>1030</c:v>
                </c:pt>
                <c:pt idx="3">
                  <c:v>1870</c:v>
                </c:pt>
                <c:pt idx="4">
                  <c:v>1715</c:v>
                </c:pt>
                <c:pt idx="5">
                  <c:v>1485</c:v>
                </c:pt>
                <c:pt idx="6">
                  <c:v>2800</c:v>
                </c:pt>
                <c:pt idx="7">
                  <c:v>3020</c:v>
                </c:pt>
                <c:pt idx="8">
                  <c:v>3140</c:v>
                </c:pt>
                <c:pt idx="9">
                  <c:v>4425</c:v>
                </c:pt>
                <c:pt idx="10">
                  <c:v>4690</c:v>
                </c:pt>
                <c:pt idx="11">
                  <c:v>4305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50656"/>
        <c:axId val="147352192"/>
      </c:scatterChart>
      <c:valAx>
        <c:axId val="14735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352192"/>
        <c:crosses val="autoZero"/>
        <c:crossBetween val="midCat"/>
      </c:valAx>
      <c:valAx>
        <c:axId val="147352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350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POLYKRIKOS'!$R$7:$R$18</c:f>
              <c:numCache>
                <c:formatCode>General</c:formatCode>
                <c:ptCount val="12"/>
                <c:pt idx="0">
                  <c:v>938</c:v>
                </c:pt>
                <c:pt idx="1">
                  <c:v>1068</c:v>
                </c:pt>
                <c:pt idx="2">
                  <c:v>1036</c:v>
                </c:pt>
                <c:pt idx="3">
                  <c:v>1765</c:v>
                </c:pt>
                <c:pt idx="4">
                  <c:v>1555</c:v>
                </c:pt>
                <c:pt idx="5">
                  <c:v>1570</c:v>
                </c:pt>
                <c:pt idx="6">
                  <c:v>2460</c:v>
                </c:pt>
                <c:pt idx="7">
                  <c:v>3170</c:v>
                </c:pt>
                <c:pt idx="8">
                  <c:v>2680</c:v>
                </c:pt>
                <c:pt idx="9">
                  <c:v>5175</c:v>
                </c:pt>
                <c:pt idx="10">
                  <c:v>5440</c:v>
                </c:pt>
                <c:pt idx="11">
                  <c:v>5160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68576"/>
        <c:axId val="145895808"/>
      </c:scatterChart>
      <c:valAx>
        <c:axId val="147368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895808"/>
        <c:crosses val="autoZero"/>
        <c:crossBetween val="midCat"/>
      </c:valAx>
      <c:valAx>
        <c:axId val="14589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368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POLYKRIKOS'!$T$7:$T$18</c:f>
              <c:numCache>
                <c:formatCode>General</c:formatCode>
                <c:ptCount val="12"/>
                <c:pt idx="0">
                  <c:v>1024</c:v>
                </c:pt>
                <c:pt idx="1">
                  <c:v>938</c:v>
                </c:pt>
                <c:pt idx="2">
                  <c:v>962</c:v>
                </c:pt>
                <c:pt idx="3">
                  <c:v>1355</c:v>
                </c:pt>
                <c:pt idx="4">
                  <c:v>1165</c:v>
                </c:pt>
                <c:pt idx="5">
                  <c:v>1550</c:v>
                </c:pt>
                <c:pt idx="6">
                  <c:v>1270</c:v>
                </c:pt>
                <c:pt idx="7">
                  <c:v>1500</c:v>
                </c:pt>
                <c:pt idx="8">
                  <c:v>1570</c:v>
                </c:pt>
                <c:pt idx="9">
                  <c:v>2785</c:v>
                </c:pt>
                <c:pt idx="10">
                  <c:v>2370</c:v>
                </c:pt>
                <c:pt idx="11">
                  <c:v>3015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16288"/>
        <c:axId val="145917824"/>
      </c:scatterChart>
      <c:valAx>
        <c:axId val="14591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17824"/>
        <c:crosses val="autoZero"/>
        <c:crossBetween val="midCat"/>
      </c:valAx>
      <c:valAx>
        <c:axId val="145917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9162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POLYKRIKOS'!$U$7:$U$18</c:f>
              <c:numCache>
                <c:formatCode>General</c:formatCode>
                <c:ptCount val="12"/>
                <c:pt idx="0">
                  <c:v>946</c:v>
                </c:pt>
                <c:pt idx="1">
                  <c:v>994</c:v>
                </c:pt>
                <c:pt idx="2">
                  <c:v>1004</c:v>
                </c:pt>
                <c:pt idx="3">
                  <c:v>1430</c:v>
                </c:pt>
                <c:pt idx="4">
                  <c:v>1350</c:v>
                </c:pt>
                <c:pt idx="5">
                  <c:v>1440</c:v>
                </c:pt>
                <c:pt idx="6">
                  <c:v>1360</c:v>
                </c:pt>
                <c:pt idx="7">
                  <c:v>1480</c:v>
                </c:pt>
                <c:pt idx="8">
                  <c:v>1320</c:v>
                </c:pt>
                <c:pt idx="9">
                  <c:v>2575</c:v>
                </c:pt>
                <c:pt idx="10">
                  <c:v>2895</c:v>
                </c:pt>
                <c:pt idx="11">
                  <c:v>2380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42400"/>
        <c:axId val="145943936"/>
      </c:scatterChart>
      <c:valAx>
        <c:axId val="14594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5943936"/>
        <c:crosses val="autoZero"/>
        <c:crossBetween val="midCat"/>
      </c:valAx>
      <c:valAx>
        <c:axId val="145943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5942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POLYKRIKOS'!$V$7:$V$18</c:f>
              <c:numCache>
                <c:formatCode>General</c:formatCode>
                <c:ptCount val="12"/>
                <c:pt idx="0">
                  <c:v>946</c:v>
                </c:pt>
                <c:pt idx="1">
                  <c:v>900</c:v>
                </c:pt>
                <c:pt idx="2">
                  <c:v>944</c:v>
                </c:pt>
                <c:pt idx="3">
                  <c:v>1480</c:v>
                </c:pt>
                <c:pt idx="4">
                  <c:v>1365</c:v>
                </c:pt>
                <c:pt idx="5">
                  <c:v>1335</c:v>
                </c:pt>
                <c:pt idx="6">
                  <c:v>1710</c:v>
                </c:pt>
                <c:pt idx="7">
                  <c:v>1950</c:v>
                </c:pt>
                <c:pt idx="8">
                  <c:v>2310</c:v>
                </c:pt>
                <c:pt idx="9">
                  <c:v>3610</c:v>
                </c:pt>
                <c:pt idx="10">
                  <c:v>3920</c:v>
                </c:pt>
                <c:pt idx="11">
                  <c:v>3615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467648"/>
        <c:axId val="147485824"/>
      </c:scatterChart>
      <c:valAx>
        <c:axId val="1474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485824"/>
        <c:crosses val="autoZero"/>
        <c:crossBetween val="midCat"/>
      </c:valAx>
      <c:valAx>
        <c:axId val="147485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4676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0.14908523505048782"/>
                  <c:y val="-0.4240019639642555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POLYKRIKOS'!$X$7:$X$18</c:f>
              <c:numCache>
                <c:formatCode>General</c:formatCode>
                <c:ptCount val="12"/>
                <c:pt idx="0">
                  <c:v>872</c:v>
                </c:pt>
                <c:pt idx="1">
                  <c:v>820</c:v>
                </c:pt>
                <c:pt idx="2">
                  <c:v>830</c:v>
                </c:pt>
                <c:pt idx="3">
                  <c:v>382</c:v>
                </c:pt>
                <c:pt idx="4">
                  <c:v>427</c:v>
                </c:pt>
                <c:pt idx="5">
                  <c:v>363</c:v>
                </c:pt>
                <c:pt idx="6">
                  <c:v>138</c:v>
                </c:pt>
                <c:pt idx="7">
                  <c:v>142</c:v>
                </c:pt>
                <c:pt idx="8">
                  <c:v>141</c:v>
                </c:pt>
                <c:pt idx="9">
                  <c:v>16</c:v>
                </c:pt>
                <c:pt idx="10">
                  <c:v>7</c:v>
                </c:pt>
                <c:pt idx="11">
                  <c:v>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10400"/>
        <c:axId val="147511936"/>
      </c:scatterChart>
      <c:valAx>
        <c:axId val="14751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11936"/>
        <c:crosses val="autoZero"/>
        <c:crossBetween val="midCat"/>
      </c:valAx>
      <c:valAx>
        <c:axId val="14751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510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9.5504615202876147E-2"/>
                  <c:y val="-0.40896437591444124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POLYKRIKOS'!$Y$7:$Y$18</c:f>
              <c:numCache>
                <c:formatCode>General</c:formatCode>
                <c:ptCount val="12"/>
                <c:pt idx="0">
                  <c:v>920</c:v>
                </c:pt>
                <c:pt idx="1">
                  <c:v>876</c:v>
                </c:pt>
                <c:pt idx="2">
                  <c:v>878</c:v>
                </c:pt>
                <c:pt idx="3">
                  <c:v>360</c:v>
                </c:pt>
                <c:pt idx="4">
                  <c:v>368</c:v>
                </c:pt>
                <c:pt idx="5">
                  <c:v>360</c:v>
                </c:pt>
                <c:pt idx="6">
                  <c:v>76</c:v>
                </c:pt>
                <c:pt idx="7">
                  <c:v>90</c:v>
                </c:pt>
                <c:pt idx="8">
                  <c:v>71</c:v>
                </c:pt>
                <c:pt idx="9">
                  <c:v>16</c:v>
                </c:pt>
                <c:pt idx="10">
                  <c:v>18</c:v>
                </c:pt>
                <c:pt idx="11">
                  <c:v>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36512"/>
        <c:axId val="147546496"/>
      </c:scatterChart>
      <c:valAx>
        <c:axId val="1475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46496"/>
        <c:crosses val="autoZero"/>
        <c:crossBetween val="midCat"/>
      </c:valAx>
      <c:valAx>
        <c:axId val="14754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536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CLONAL'!$R$7:$R$18</c:f>
              <c:numCache>
                <c:formatCode>General</c:formatCode>
                <c:ptCount val="12"/>
                <c:pt idx="0">
                  <c:v>458</c:v>
                </c:pt>
                <c:pt idx="1">
                  <c:v>478</c:v>
                </c:pt>
                <c:pt idx="2">
                  <c:v>456</c:v>
                </c:pt>
                <c:pt idx="3">
                  <c:v>765</c:v>
                </c:pt>
                <c:pt idx="4">
                  <c:v>675</c:v>
                </c:pt>
                <c:pt idx="5">
                  <c:v>660</c:v>
                </c:pt>
                <c:pt idx="6">
                  <c:v>1040</c:v>
                </c:pt>
                <c:pt idx="7">
                  <c:v>925</c:v>
                </c:pt>
                <c:pt idx="8">
                  <c:v>970</c:v>
                </c:pt>
                <c:pt idx="9">
                  <c:v>1170</c:v>
                </c:pt>
                <c:pt idx="10">
                  <c:v>1420</c:v>
                </c:pt>
                <c:pt idx="11">
                  <c:v>1420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50400"/>
        <c:axId val="135751936"/>
      </c:scatterChart>
      <c:valAx>
        <c:axId val="13575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51936"/>
        <c:crosses val="autoZero"/>
        <c:crossBetween val="midCat"/>
      </c:valAx>
      <c:valAx>
        <c:axId val="135751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750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6.6653512208008345E-2"/>
                  <c:y val="-0.33377643566536985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'MIXED CULTURES WITH POLYKRIKOS'!$O$7:$O$18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'MIXED CULTURES WITH POLYKRIKOS'!$Z$7:$Z$18</c:f>
              <c:numCache>
                <c:formatCode>General</c:formatCode>
                <c:ptCount val="12"/>
                <c:pt idx="0">
                  <c:v>794</c:v>
                </c:pt>
                <c:pt idx="1">
                  <c:v>856</c:v>
                </c:pt>
                <c:pt idx="2">
                  <c:v>886</c:v>
                </c:pt>
                <c:pt idx="3">
                  <c:v>320</c:v>
                </c:pt>
                <c:pt idx="4">
                  <c:v>378</c:v>
                </c:pt>
                <c:pt idx="5">
                  <c:v>326</c:v>
                </c:pt>
                <c:pt idx="6">
                  <c:v>96</c:v>
                </c:pt>
                <c:pt idx="7">
                  <c:v>102</c:v>
                </c:pt>
                <c:pt idx="8">
                  <c:v>90</c:v>
                </c:pt>
                <c:pt idx="9">
                  <c:v>18</c:v>
                </c:pt>
                <c:pt idx="10">
                  <c:v>9</c:v>
                </c:pt>
                <c:pt idx="11">
                  <c:v>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575168"/>
        <c:axId val="147576704"/>
      </c:scatterChart>
      <c:valAx>
        <c:axId val="14757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576704"/>
        <c:crosses val="autoZero"/>
        <c:crossBetween val="midCat"/>
      </c:valAx>
      <c:valAx>
        <c:axId val="147576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575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2 not washed</c:v>
          </c:tx>
          <c:errBars>
            <c:errDir val="y"/>
            <c:errBarType val="both"/>
            <c:errValType val="cust"/>
            <c:noEndCap val="0"/>
            <c:plus>
              <c:numRef>
                <c:f>'PRE CULTURES AND UNWASHED CONTR'!$H$46:$H$50</c:f>
                <c:numCache>
                  <c:formatCode>General</c:formatCode>
                  <c:ptCount val="5"/>
                  <c:pt idx="0">
                    <c:v>19.924858845171276</c:v>
                  </c:pt>
                  <c:pt idx="1">
                    <c:v>45.059220292114944</c:v>
                  </c:pt>
                  <c:pt idx="2">
                    <c:v>53.931827108940389</c:v>
                  </c:pt>
                  <c:pt idx="3">
                    <c:v>56.19905100029122</c:v>
                  </c:pt>
                  <c:pt idx="4">
                    <c:v>82.400332613496175</c:v>
                  </c:pt>
                </c:numCache>
              </c:numRef>
            </c:plus>
            <c:minus>
              <c:numRef>
                <c:f>'PRE CULTURES AND UNWASHED CONTR'!$H$46:$H$50</c:f>
                <c:numCache>
                  <c:formatCode>General</c:formatCode>
                  <c:ptCount val="5"/>
                  <c:pt idx="0">
                    <c:v>19.924858845171276</c:v>
                  </c:pt>
                  <c:pt idx="1">
                    <c:v>45.059220292114944</c:v>
                  </c:pt>
                  <c:pt idx="2">
                    <c:v>53.931827108940389</c:v>
                  </c:pt>
                  <c:pt idx="3">
                    <c:v>56.19905100029122</c:v>
                  </c:pt>
                  <c:pt idx="4">
                    <c:v>82.400332613496175</c:v>
                  </c:pt>
                </c:numCache>
              </c:numRef>
            </c:minus>
          </c:errBars>
          <c:cat>
            <c:strRef>
              <c:f>'PRE CULTURES AND UNWASHED CONTR'!$B$46:$B$50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'PRE CULTURES AND UNWASHED CONTR'!$C$46:$C$50</c:f>
              <c:numCache>
                <c:formatCode>0</c:formatCode>
                <c:ptCount val="5"/>
                <c:pt idx="0">
                  <c:v>307.33333333333331</c:v>
                </c:pt>
                <c:pt idx="1">
                  <c:v>277.88888888888886</c:v>
                </c:pt>
                <c:pt idx="2">
                  <c:v>315.92592592592592</c:v>
                </c:pt>
                <c:pt idx="3">
                  <c:v>463.33333333333331</c:v>
                </c:pt>
                <c:pt idx="4">
                  <c:v>738.33333333333337</c:v>
                </c:pt>
              </c:numCache>
            </c:numRef>
          </c:val>
          <c:smooth val="0"/>
        </c:ser>
        <c:ser>
          <c:idx val="1"/>
          <c:order val="1"/>
          <c:tx>
            <c:v>4 not washed</c:v>
          </c:tx>
          <c:errBars>
            <c:errDir val="y"/>
            <c:errBarType val="both"/>
            <c:errValType val="cust"/>
            <c:noEndCap val="0"/>
            <c:plus>
              <c:numRef>
                <c:f>'PRE CULTURES AND UNWASHED CONTR'!$F$46:$F$50</c:f>
                <c:numCache>
                  <c:formatCode>General</c:formatCode>
                  <c:ptCount val="5"/>
                  <c:pt idx="0">
                    <c:v>16.258331197676263</c:v>
                  </c:pt>
                  <c:pt idx="1">
                    <c:v>35.542358662014294</c:v>
                  </c:pt>
                  <c:pt idx="2">
                    <c:v>17.22520882108665</c:v>
                  </c:pt>
                  <c:pt idx="3">
                    <c:v>101.60289438863542</c:v>
                  </c:pt>
                  <c:pt idx="4">
                    <c:v>112.36514551196844</c:v>
                  </c:pt>
                </c:numCache>
              </c:numRef>
            </c:plus>
            <c:minus>
              <c:numRef>
                <c:f>'PRE CULTURES AND UNWASHED CONTR'!$F$46:$F$50</c:f>
                <c:numCache>
                  <c:formatCode>General</c:formatCode>
                  <c:ptCount val="5"/>
                  <c:pt idx="0">
                    <c:v>16.258331197676263</c:v>
                  </c:pt>
                  <c:pt idx="1">
                    <c:v>35.542358662014294</c:v>
                  </c:pt>
                  <c:pt idx="2">
                    <c:v>17.22520882108665</c:v>
                  </c:pt>
                  <c:pt idx="3">
                    <c:v>101.60289438863542</c:v>
                  </c:pt>
                  <c:pt idx="4">
                    <c:v>112.36514551196844</c:v>
                  </c:pt>
                </c:numCache>
              </c:numRef>
            </c:minus>
          </c:errBars>
          <c:cat>
            <c:strRef>
              <c:f>'PRE CULTURES AND UNWASHED CONTR'!$B$46:$B$50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'PRE CULTURES AND UNWASHED CONTR'!$E$46:$E$50</c:f>
              <c:numCache>
                <c:formatCode>0</c:formatCode>
                <c:ptCount val="5"/>
                <c:pt idx="0">
                  <c:v>195.33333333333334</c:v>
                </c:pt>
                <c:pt idx="1">
                  <c:v>204.2222222222222</c:v>
                </c:pt>
                <c:pt idx="2">
                  <c:v>424.07407407407413</c:v>
                </c:pt>
                <c:pt idx="3">
                  <c:v>625.55555555555554</c:v>
                </c:pt>
                <c:pt idx="4">
                  <c:v>775.55555555555566</c:v>
                </c:pt>
              </c:numCache>
            </c:numRef>
          </c:val>
          <c:smooth val="0"/>
        </c:ser>
        <c:ser>
          <c:idx val="2"/>
          <c:order val="2"/>
          <c:tx>
            <c:v>5 not washed</c:v>
          </c:tx>
          <c:errBars>
            <c:errDir val="y"/>
            <c:errBarType val="both"/>
            <c:errValType val="cust"/>
            <c:noEndCap val="0"/>
            <c:plus>
              <c:numRef>
                <c:f>'PRE CULTURES AND UNWASHED CONTR'!$D$46:$D$50</c:f>
                <c:numCache>
                  <c:formatCode>General</c:formatCode>
                  <c:ptCount val="5"/>
                  <c:pt idx="0">
                    <c:v>29.091808698211484</c:v>
                  </c:pt>
                  <c:pt idx="1">
                    <c:v>29.870709051833014</c:v>
                  </c:pt>
                  <c:pt idx="2">
                    <c:v>76.354706156617553</c:v>
                  </c:pt>
                  <c:pt idx="3">
                    <c:v>53.411401196540254</c:v>
                  </c:pt>
                  <c:pt idx="4">
                    <c:v>14.813657362192631</c:v>
                  </c:pt>
                </c:numCache>
              </c:numRef>
            </c:plus>
            <c:minus>
              <c:numRef>
                <c:f>'PRE CULTURES AND UNWASHED CONTR'!$D$46:$D$50</c:f>
                <c:numCache>
                  <c:formatCode>General</c:formatCode>
                  <c:ptCount val="5"/>
                  <c:pt idx="0">
                    <c:v>29.091808698211484</c:v>
                  </c:pt>
                  <c:pt idx="1">
                    <c:v>29.870709051833014</c:v>
                  </c:pt>
                  <c:pt idx="2">
                    <c:v>76.354706156617553</c:v>
                  </c:pt>
                  <c:pt idx="3">
                    <c:v>53.411401196540254</c:v>
                  </c:pt>
                  <c:pt idx="4">
                    <c:v>14.813657362192631</c:v>
                  </c:pt>
                </c:numCache>
              </c:numRef>
            </c:minus>
          </c:errBars>
          <c:cat>
            <c:strRef>
              <c:f>'PRE CULTURES AND UNWASHED CONTR'!$B$46:$B$50</c:f>
              <c:strCache>
                <c:ptCount val="5"/>
                <c:pt idx="0">
                  <c:v>T0</c:v>
                </c:pt>
                <c:pt idx="1">
                  <c:v>T1</c:v>
                </c:pt>
                <c:pt idx="2">
                  <c:v>T2</c:v>
                </c:pt>
                <c:pt idx="3">
                  <c:v>T3</c:v>
                </c:pt>
                <c:pt idx="4">
                  <c:v>T4</c:v>
                </c:pt>
              </c:strCache>
            </c:strRef>
          </c:cat>
          <c:val>
            <c:numRef>
              <c:f>'PRE CULTURES AND UNWASHED CONTR'!$G$46:$G$50</c:f>
              <c:numCache>
                <c:formatCode>0</c:formatCode>
                <c:ptCount val="5"/>
                <c:pt idx="0">
                  <c:v>386</c:v>
                </c:pt>
                <c:pt idx="1">
                  <c:v>340.33333333333331</c:v>
                </c:pt>
                <c:pt idx="2">
                  <c:v>587.77777777777783</c:v>
                </c:pt>
                <c:pt idx="3">
                  <c:v>896.66666666666663</c:v>
                </c:pt>
                <c:pt idx="4">
                  <c:v>1126.1111111111111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14432"/>
        <c:axId val="147716352"/>
      </c:lineChart>
      <c:catAx>
        <c:axId val="147714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(24h)</a:t>
                </a:r>
              </a:p>
            </c:rich>
          </c:tx>
          <c:overlay val="0"/>
        </c:title>
        <c:majorTickMark val="out"/>
        <c:minorTickMark val="none"/>
        <c:tickLblPos val="nextTo"/>
        <c:crossAx val="147716352"/>
        <c:crosses val="autoZero"/>
        <c:auto val="1"/>
        <c:lblAlgn val="ctr"/>
        <c:lblOffset val="100"/>
        <c:noMultiLvlLbl val="0"/>
      </c:catAx>
      <c:valAx>
        <c:axId val="1477163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cell number (cell/ml)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47714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51" r="0.70000000000000051" t="0.78740157499999996" header="0.30000000000000032" footer="0.30000000000000032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831868493492112"/>
          <c:y val="8.0714352529215744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CONTR'!$P$7:$P$18</c:f>
              <c:numCache>
                <c:formatCode>General</c:formatCode>
                <c:ptCount val="12"/>
                <c:pt idx="0">
                  <c:v>258</c:v>
                </c:pt>
                <c:pt idx="1">
                  <c:v>318</c:v>
                </c:pt>
                <c:pt idx="2">
                  <c:v>280</c:v>
                </c:pt>
                <c:pt idx="3">
                  <c:v>333</c:v>
                </c:pt>
                <c:pt idx="4">
                  <c:v>393</c:v>
                </c:pt>
                <c:pt idx="5">
                  <c:v>342</c:v>
                </c:pt>
                <c:pt idx="6">
                  <c:v>440</c:v>
                </c:pt>
                <c:pt idx="7">
                  <c:v>500</c:v>
                </c:pt>
                <c:pt idx="8">
                  <c:v>440</c:v>
                </c:pt>
                <c:pt idx="9">
                  <c:v>690</c:v>
                </c:pt>
                <c:pt idx="10">
                  <c:v>730</c:v>
                </c:pt>
                <c:pt idx="11">
                  <c:v>780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33504"/>
        <c:axId val="147751680"/>
      </c:scatterChart>
      <c:valAx>
        <c:axId val="14773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51680"/>
        <c:crosses val="autoZero"/>
        <c:crossBetween val="midCat"/>
      </c:valAx>
      <c:valAx>
        <c:axId val="147751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73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CONTR'!$Q$7:$Q$18</c:f>
              <c:numCache>
                <c:formatCode>General</c:formatCode>
                <c:ptCount val="12"/>
                <c:pt idx="0">
                  <c:v>108</c:v>
                </c:pt>
                <c:pt idx="1">
                  <c:v>106</c:v>
                </c:pt>
                <c:pt idx="2">
                  <c:v>80</c:v>
                </c:pt>
                <c:pt idx="3">
                  <c:v>192</c:v>
                </c:pt>
                <c:pt idx="4">
                  <c:v>252</c:v>
                </c:pt>
                <c:pt idx="5">
                  <c:v>213</c:v>
                </c:pt>
                <c:pt idx="6">
                  <c:v>405</c:v>
                </c:pt>
                <c:pt idx="7">
                  <c:v>385</c:v>
                </c:pt>
                <c:pt idx="8">
                  <c:v>445</c:v>
                </c:pt>
                <c:pt idx="9">
                  <c:v>680</c:v>
                </c:pt>
                <c:pt idx="10">
                  <c:v>785</c:v>
                </c:pt>
                <c:pt idx="11">
                  <c:v>715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776256"/>
        <c:axId val="147777792"/>
      </c:scatterChart>
      <c:valAx>
        <c:axId val="14777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77792"/>
        <c:crosses val="autoZero"/>
        <c:crossBetween val="midCat"/>
      </c:valAx>
      <c:valAx>
        <c:axId val="147777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7762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CONTR'!$R$7:$R$18</c:f>
              <c:numCache>
                <c:formatCode>General</c:formatCode>
                <c:ptCount val="12"/>
                <c:pt idx="0">
                  <c:v>146</c:v>
                </c:pt>
                <c:pt idx="1">
                  <c:v>128</c:v>
                </c:pt>
                <c:pt idx="2">
                  <c:v>90</c:v>
                </c:pt>
                <c:pt idx="3">
                  <c:v>288</c:v>
                </c:pt>
                <c:pt idx="4">
                  <c:v>258</c:v>
                </c:pt>
                <c:pt idx="5">
                  <c:v>288</c:v>
                </c:pt>
                <c:pt idx="6">
                  <c:v>615</c:v>
                </c:pt>
                <c:pt idx="7">
                  <c:v>455</c:v>
                </c:pt>
                <c:pt idx="8">
                  <c:v>485</c:v>
                </c:pt>
                <c:pt idx="9">
                  <c:v>750</c:v>
                </c:pt>
                <c:pt idx="10">
                  <c:v>790</c:v>
                </c:pt>
                <c:pt idx="11">
                  <c:v>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55200"/>
        <c:axId val="147161088"/>
      </c:scatterChart>
      <c:valAx>
        <c:axId val="14715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161088"/>
        <c:crosses val="autoZero"/>
        <c:crossBetween val="midCat"/>
      </c:valAx>
      <c:valAx>
        <c:axId val="1471610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1552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CONTR'!$T$7:$T$18</c:f>
              <c:numCache>
                <c:formatCode>General</c:formatCode>
                <c:ptCount val="12"/>
                <c:pt idx="0">
                  <c:v>228</c:v>
                </c:pt>
                <c:pt idx="1">
                  <c:v>244</c:v>
                </c:pt>
                <c:pt idx="2">
                  <c:v>154</c:v>
                </c:pt>
                <c:pt idx="3">
                  <c:v>411</c:v>
                </c:pt>
                <c:pt idx="4">
                  <c:v>366</c:v>
                </c:pt>
                <c:pt idx="5">
                  <c:v>414</c:v>
                </c:pt>
                <c:pt idx="6">
                  <c:v>705</c:v>
                </c:pt>
                <c:pt idx="7">
                  <c:v>750</c:v>
                </c:pt>
                <c:pt idx="8">
                  <c:v>610</c:v>
                </c:pt>
                <c:pt idx="9">
                  <c:v>900</c:v>
                </c:pt>
                <c:pt idx="10">
                  <c:v>890</c:v>
                </c:pt>
                <c:pt idx="11">
                  <c:v>850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181568"/>
        <c:axId val="147183104"/>
      </c:scatterChart>
      <c:valAx>
        <c:axId val="1471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183104"/>
        <c:crosses val="autoZero"/>
        <c:crossBetween val="midCat"/>
      </c:valAx>
      <c:valAx>
        <c:axId val="1471831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181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CONTR'!$U$7:$U$18</c:f>
              <c:numCache>
                <c:formatCode>General</c:formatCode>
                <c:ptCount val="12"/>
                <c:pt idx="0">
                  <c:v>298</c:v>
                </c:pt>
                <c:pt idx="1">
                  <c:v>220</c:v>
                </c:pt>
                <c:pt idx="2">
                  <c:v>194</c:v>
                </c:pt>
                <c:pt idx="3">
                  <c:v>411</c:v>
                </c:pt>
                <c:pt idx="4">
                  <c:v>327</c:v>
                </c:pt>
                <c:pt idx="5">
                  <c:v>408</c:v>
                </c:pt>
                <c:pt idx="6">
                  <c:v>515</c:v>
                </c:pt>
                <c:pt idx="7">
                  <c:v>565</c:v>
                </c:pt>
                <c:pt idx="8">
                  <c:v>445</c:v>
                </c:pt>
                <c:pt idx="9">
                  <c:v>660</c:v>
                </c:pt>
                <c:pt idx="10">
                  <c:v>705</c:v>
                </c:pt>
                <c:pt idx="11">
                  <c:v>605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29984"/>
        <c:axId val="148331520"/>
      </c:scatterChart>
      <c:valAx>
        <c:axId val="14832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331520"/>
        <c:crosses val="autoZero"/>
        <c:crossBetween val="midCat"/>
      </c:valAx>
      <c:valAx>
        <c:axId val="148331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329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CONTR'!$V$7:$V$18</c:f>
              <c:numCache>
                <c:formatCode>General</c:formatCode>
                <c:ptCount val="12"/>
                <c:pt idx="0">
                  <c:v>158</c:v>
                </c:pt>
                <c:pt idx="1">
                  <c:v>144</c:v>
                </c:pt>
                <c:pt idx="2">
                  <c:v>198</c:v>
                </c:pt>
                <c:pt idx="3">
                  <c:v>408</c:v>
                </c:pt>
                <c:pt idx="4">
                  <c:v>339</c:v>
                </c:pt>
                <c:pt idx="5">
                  <c:v>351</c:v>
                </c:pt>
                <c:pt idx="6">
                  <c:v>620</c:v>
                </c:pt>
                <c:pt idx="7">
                  <c:v>785</c:v>
                </c:pt>
                <c:pt idx="8">
                  <c:v>635</c:v>
                </c:pt>
                <c:pt idx="9">
                  <c:v>775</c:v>
                </c:pt>
                <c:pt idx="10">
                  <c:v>800</c:v>
                </c:pt>
                <c:pt idx="11">
                  <c:v>795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52000"/>
        <c:axId val="148366080"/>
      </c:scatterChart>
      <c:valAx>
        <c:axId val="14835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366080"/>
        <c:crosses val="autoZero"/>
        <c:crossBetween val="midCat"/>
      </c:valAx>
      <c:valAx>
        <c:axId val="14836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3520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CONTR'!$X$7:$X$18</c:f>
              <c:numCache>
                <c:formatCode>General</c:formatCode>
                <c:ptCount val="12"/>
                <c:pt idx="0">
                  <c:v>186</c:v>
                </c:pt>
                <c:pt idx="1">
                  <c:v>198</c:v>
                </c:pt>
                <c:pt idx="2">
                  <c:v>204</c:v>
                </c:pt>
                <c:pt idx="3">
                  <c:v>561</c:v>
                </c:pt>
                <c:pt idx="4">
                  <c:v>531</c:v>
                </c:pt>
                <c:pt idx="5">
                  <c:v>537</c:v>
                </c:pt>
                <c:pt idx="6">
                  <c:v>1015</c:v>
                </c:pt>
                <c:pt idx="7">
                  <c:v>1025</c:v>
                </c:pt>
                <c:pt idx="8">
                  <c:v>835</c:v>
                </c:pt>
                <c:pt idx="9">
                  <c:v>1145</c:v>
                </c:pt>
                <c:pt idx="10">
                  <c:v>1170</c:v>
                </c:pt>
                <c:pt idx="11">
                  <c:v>1175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68352"/>
        <c:axId val="147269888"/>
      </c:scatterChart>
      <c:valAx>
        <c:axId val="14726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269888"/>
        <c:crosses val="autoZero"/>
        <c:crossBetween val="midCat"/>
      </c:valAx>
      <c:valAx>
        <c:axId val="147269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2683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CONTR'!$Y$7:$Y$18</c:f>
              <c:numCache>
                <c:formatCode>General</c:formatCode>
                <c:ptCount val="12"/>
                <c:pt idx="0">
                  <c:v>166</c:v>
                </c:pt>
                <c:pt idx="1">
                  <c:v>206</c:v>
                </c:pt>
                <c:pt idx="2">
                  <c:v>396</c:v>
                </c:pt>
                <c:pt idx="3">
                  <c:v>516</c:v>
                </c:pt>
                <c:pt idx="4">
                  <c:v>609</c:v>
                </c:pt>
                <c:pt idx="5">
                  <c:v>582</c:v>
                </c:pt>
                <c:pt idx="6">
                  <c:v>875</c:v>
                </c:pt>
                <c:pt idx="7">
                  <c:v>855</c:v>
                </c:pt>
                <c:pt idx="8">
                  <c:v>815</c:v>
                </c:pt>
                <c:pt idx="9">
                  <c:v>1115</c:v>
                </c:pt>
                <c:pt idx="10">
                  <c:v>1155</c:v>
                </c:pt>
                <c:pt idx="11">
                  <c:v>1280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319040"/>
        <c:axId val="147320832"/>
      </c:scatterChart>
      <c:valAx>
        <c:axId val="1473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320832"/>
        <c:crosses val="autoZero"/>
        <c:crossBetween val="midCat"/>
      </c:valAx>
      <c:valAx>
        <c:axId val="1473208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3190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CLONAL'!$T$7:$T$18</c:f>
              <c:numCache>
                <c:formatCode>General</c:formatCode>
                <c:ptCount val="12"/>
                <c:pt idx="0">
                  <c:v>434</c:v>
                </c:pt>
                <c:pt idx="1">
                  <c:v>448</c:v>
                </c:pt>
                <c:pt idx="2">
                  <c:v>418</c:v>
                </c:pt>
                <c:pt idx="3">
                  <c:v>565</c:v>
                </c:pt>
                <c:pt idx="4">
                  <c:v>580</c:v>
                </c:pt>
                <c:pt idx="5">
                  <c:v>680</c:v>
                </c:pt>
                <c:pt idx="6">
                  <c:v>780</c:v>
                </c:pt>
                <c:pt idx="7">
                  <c:v>920</c:v>
                </c:pt>
                <c:pt idx="8">
                  <c:v>690</c:v>
                </c:pt>
                <c:pt idx="9">
                  <c:v>1160</c:v>
                </c:pt>
                <c:pt idx="10">
                  <c:v>1060</c:v>
                </c:pt>
                <c:pt idx="11">
                  <c:v>860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764608"/>
        <c:axId val="135778688"/>
      </c:scatterChart>
      <c:valAx>
        <c:axId val="135764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778688"/>
        <c:crosses val="autoZero"/>
        <c:crossBetween val="midCat"/>
      </c:valAx>
      <c:valAx>
        <c:axId val="135778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5764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'PRE CULTURES AND UNWASHED CONTR'!$O$7:$O$18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'PRE CULTURES AND UNWASHED CONTR'!$Z$7:$Z$18</c:f>
              <c:numCache>
                <c:formatCode>General</c:formatCode>
                <c:ptCount val="12"/>
                <c:pt idx="0">
                  <c:v>256</c:v>
                </c:pt>
                <c:pt idx="1">
                  <c:v>218</c:v>
                </c:pt>
                <c:pt idx="2">
                  <c:v>212</c:v>
                </c:pt>
                <c:pt idx="3">
                  <c:v>459</c:v>
                </c:pt>
                <c:pt idx="4">
                  <c:v>459</c:v>
                </c:pt>
                <c:pt idx="5">
                  <c:v>507</c:v>
                </c:pt>
                <c:pt idx="6">
                  <c:v>775</c:v>
                </c:pt>
                <c:pt idx="7">
                  <c:v>1120</c:v>
                </c:pt>
                <c:pt idx="8">
                  <c:v>755</c:v>
                </c:pt>
                <c:pt idx="9">
                  <c:v>1115</c:v>
                </c:pt>
                <c:pt idx="10">
                  <c:v>950</c:v>
                </c:pt>
                <c:pt idx="11">
                  <c:v>1030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93984"/>
        <c:axId val="148395520"/>
      </c:scatterChart>
      <c:valAx>
        <c:axId val="1483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395520"/>
        <c:crosses val="autoZero"/>
        <c:crossBetween val="midCat"/>
      </c:valAx>
      <c:valAx>
        <c:axId val="14839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3939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1512667548969"/>
          <c:y val="5.565170577952528E-2"/>
          <c:w val="0.79560729786865314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MIXES'!$G$53:$G$64</c:f>
              <c:numCache>
                <c:formatCode>General</c:formatCode>
                <c:ptCount val="12"/>
                <c:pt idx="0">
                  <c:v>619.43018188714905</c:v>
                </c:pt>
                <c:pt idx="1">
                  <c:v>567.40772520522046</c:v>
                </c:pt>
                <c:pt idx="2">
                  <c:v>581.92562009320056</c:v>
                </c:pt>
                <c:pt idx="3">
                  <c:v>812.26683403074355</c:v>
                </c:pt>
                <c:pt idx="4">
                  <c:v>698.36963959100831</c:v>
                </c:pt>
                <c:pt idx="5">
                  <c:v>929.16132306099814</c:v>
                </c:pt>
                <c:pt idx="6">
                  <c:v>911.92421176518576</c:v>
                </c:pt>
                <c:pt idx="7">
                  <c:v>1075.0819921210134</c:v>
                </c:pt>
                <c:pt idx="8">
                  <c:v>1125.2524850866607</c:v>
                </c:pt>
                <c:pt idx="9">
                  <c:v>2067.4713963039198</c:v>
                </c:pt>
                <c:pt idx="10">
                  <c:v>1759.392175669763</c:v>
                </c:pt>
                <c:pt idx="11">
                  <c:v>2238.214096896344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72864"/>
        <c:axId val="147974400"/>
      </c:scatterChart>
      <c:valAx>
        <c:axId val="1479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974400"/>
        <c:crosses val="autoZero"/>
        <c:crossBetween val="midCat"/>
      </c:valAx>
      <c:valAx>
        <c:axId val="147974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972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MIXES'!$H$53:$H$64</c:f>
              <c:numCache>
                <c:formatCode>General</c:formatCode>
                <c:ptCount val="12"/>
                <c:pt idx="0">
                  <c:v>572.2470235012139</c:v>
                </c:pt>
                <c:pt idx="1">
                  <c:v>601.282813277174</c:v>
                </c:pt>
                <c:pt idx="2">
                  <c:v>607.33193614716572</c:v>
                </c:pt>
                <c:pt idx="3">
                  <c:v>857.22625288853374</c:v>
                </c:pt>
                <c:pt idx="4">
                  <c:v>809.26953944022421</c:v>
                </c:pt>
                <c:pt idx="5">
                  <c:v>863.22084206957243</c:v>
                </c:pt>
                <c:pt idx="6">
                  <c:v>976.54876220523829</c:v>
                </c:pt>
                <c:pt idx="7">
                  <c:v>1060.7475655593998</c:v>
                </c:pt>
                <c:pt idx="8">
                  <c:v>946.07215306649175</c:v>
                </c:pt>
                <c:pt idx="9">
                  <c:v>1678.9493458944407</c:v>
                </c:pt>
                <c:pt idx="10">
                  <c:v>2149.1309487611661</c:v>
                </c:pt>
                <c:pt idx="11">
                  <c:v>1766.8157713476944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880192"/>
        <c:axId val="147886080"/>
      </c:scatterChart>
      <c:valAx>
        <c:axId val="14788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886080"/>
        <c:crosses val="autoZero"/>
        <c:crossBetween val="midCat"/>
      </c:valAx>
      <c:valAx>
        <c:axId val="1478860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880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MIXES'!$I$53:$I$64</c:f>
              <c:numCache>
                <c:formatCode>General</c:formatCode>
                <c:ptCount val="12"/>
                <c:pt idx="0">
                  <c:v>572.2470235012139</c:v>
                </c:pt>
                <c:pt idx="1">
                  <c:v>544.42105829925208</c:v>
                </c:pt>
                <c:pt idx="2">
                  <c:v>571.03719892721551</c:v>
                </c:pt>
                <c:pt idx="3">
                  <c:v>887.19919879372719</c:v>
                </c:pt>
                <c:pt idx="4">
                  <c:v>818.26142321178224</c:v>
                </c:pt>
                <c:pt idx="5">
                  <c:v>800.27765566866617</c:v>
                </c:pt>
                <c:pt idx="6">
                  <c:v>1225.5934710179552</c:v>
                </c:pt>
                <c:pt idx="7">
                  <c:v>1400.1985928678048</c:v>
                </c:pt>
                <c:pt idx="8">
                  <c:v>1655.6262678663606</c:v>
                </c:pt>
                <c:pt idx="9">
                  <c:v>2353.7891800694879</c:v>
                </c:pt>
                <c:pt idx="10">
                  <c:v>2809.547606076248</c:v>
                </c:pt>
                <c:pt idx="11">
                  <c:v>2683.6298375722336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992"/>
        <c:axId val="148694528"/>
      </c:scatterChart>
      <c:valAx>
        <c:axId val="14869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694528"/>
        <c:crosses val="autoZero"/>
        <c:crossBetween val="midCat"/>
      </c:valAx>
      <c:valAx>
        <c:axId val="148694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692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MIXES'!$M$53:$M$64</c:f>
              <c:numCache>
                <c:formatCode>General</c:formatCode>
                <c:ptCount val="12"/>
                <c:pt idx="0">
                  <c:v>414.84209865087252</c:v>
                </c:pt>
                <c:pt idx="1">
                  <c:v>418.79297578088079</c:v>
                </c:pt>
                <c:pt idx="2">
                  <c:v>436.57192286591822</c:v>
                </c:pt>
                <c:pt idx="3">
                  <c:v>728.98476905095697</c:v>
                </c:pt>
                <c:pt idx="4">
                  <c:v>576.77915793042746</c:v>
                </c:pt>
                <c:pt idx="5">
                  <c:v>620.83867693900174</c:v>
                </c:pt>
                <c:pt idx="6">
                  <c:v>623.21307822251367</c:v>
                </c:pt>
                <c:pt idx="7">
                  <c:v>515.56718289317041</c:v>
                </c:pt>
                <c:pt idx="8">
                  <c:v>662.87209229121902</c:v>
                </c:pt>
                <c:pt idx="9">
                  <c:v>687.89995399229235</c:v>
                </c:pt>
                <c:pt idx="10">
                  <c:v>723.9696145012515</c:v>
                </c:pt>
                <c:pt idx="11">
                  <c:v>656.98310212747026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06400"/>
        <c:axId val="148007936"/>
      </c:scatterChart>
      <c:valAx>
        <c:axId val="14800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007936"/>
        <c:crosses val="autoZero"/>
        <c:crossBetween val="midCat"/>
      </c:valAx>
      <c:valAx>
        <c:axId val="1480079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0064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MIXES'!$N$53:$N$64</c:f>
              <c:numCache>
                <c:formatCode>General</c:formatCode>
                <c:ptCount val="12"/>
                <c:pt idx="0">
                  <c:v>426.69473004089741</c:v>
                </c:pt>
                <c:pt idx="1">
                  <c:v>357.554380265752</c:v>
                </c:pt>
                <c:pt idx="2">
                  <c:v>422.74385291088913</c:v>
                </c:pt>
                <c:pt idx="3">
                  <c:v>608.82244448211793</c:v>
                </c:pt>
                <c:pt idx="4">
                  <c:v>600.81162284419531</c:v>
                </c:pt>
                <c:pt idx="5">
                  <c:v>508.68717400808532</c:v>
                </c:pt>
                <c:pt idx="6">
                  <c:v>660.0393055720258</c:v>
                </c:pt>
                <c:pt idx="7">
                  <c:v>742.19012042862983</c:v>
                </c:pt>
                <c:pt idx="8">
                  <c:v>713.86225323669748</c:v>
                </c:pt>
                <c:pt idx="9">
                  <c:v>667.28871941574425</c:v>
                </c:pt>
                <c:pt idx="10">
                  <c:v>796.10893551916979</c:v>
                </c:pt>
                <c:pt idx="11">
                  <c:v>754.88646636607359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32512"/>
        <c:axId val="148046592"/>
      </c:scatterChart>
      <c:valAx>
        <c:axId val="14803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046592"/>
        <c:crosses val="autoZero"/>
        <c:crossBetween val="midCat"/>
      </c:valAx>
      <c:valAx>
        <c:axId val="148046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032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MIXES'!$F$53:$F$64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MIXES'!$O$53:$O$64</c:f>
              <c:numCache>
                <c:formatCode>General</c:formatCode>
                <c:ptCount val="12"/>
                <c:pt idx="0">
                  <c:v>379.28420448079771</c:v>
                </c:pt>
                <c:pt idx="1">
                  <c:v>391.13683587082267</c:v>
                </c:pt>
                <c:pt idx="2">
                  <c:v>406.9403443908559</c:v>
                </c:pt>
                <c:pt idx="3">
                  <c:v>612.82785530107924</c:v>
                </c:pt>
                <c:pt idx="4">
                  <c:v>560.75751465458222</c:v>
                </c:pt>
                <c:pt idx="5">
                  <c:v>656.88737430965352</c:v>
                </c:pt>
                <c:pt idx="6">
                  <c:v>645.87537197605957</c:v>
                </c:pt>
                <c:pt idx="7">
                  <c:v>566.55734383864876</c:v>
                </c:pt>
                <c:pt idx="8">
                  <c:v>515.56718289317041</c:v>
                </c:pt>
                <c:pt idx="9">
                  <c:v>839.90780899433446</c:v>
                </c:pt>
                <c:pt idx="10">
                  <c:v>760.03927501021064</c:v>
                </c:pt>
                <c:pt idx="11">
                  <c:v>803.83814848537531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79360"/>
        <c:axId val="148080896"/>
      </c:scatterChart>
      <c:valAx>
        <c:axId val="148079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8080896"/>
        <c:crosses val="autoZero"/>
        <c:crossBetween val="midCat"/>
      </c:valAx>
      <c:valAx>
        <c:axId val="148080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8079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1512667548969"/>
          <c:y val="5.565170577952528E-2"/>
          <c:w val="0.79560729786865314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MIXES'!$X$53:$X$64</c:f>
              <c:numCache>
                <c:formatCode>General</c:formatCode>
                <c:ptCount val="12"/>
                <c:pt idx="0">
                  <c:v>683.39431763225934</c:v>
                </c:pt>
                <c:pt idx="1">
                  <c:v>689.90283494304276</c:v>
                </c:pt>
                <c:pt idx="2">
                  <c:v>719.19116284156826</c:v>
                </c:pt>
                <c:pt idx="3">
                  <c:v>1154.2728465177274</c:v>
                </c:pt>
                <c:pt idx="4">
                  <c:v>913.27082361842179</c:v>
                </c:pt>
                <c:pt idx="5">
                  <c:v>983.03456708927342</c:v>
                </c:pt>
                <c:pt idx="6">
                  <c:v>1579.7112329790618</c:v>
                </c:pt>
                <c:pt idx="7">
                  <c:v>1306.8520200099513</c:v>
                </c:pt>
                <c:pt idx="8">
                  <c:v>1680.2383114413658</c:v>
                </c:pt>
                <c:pt idx="9">
                  <c:v>1740.8911664225852</c:v>
                </c:pt>
                <c:pt idx="10">
                  <c:v>1832.1738493061664</c:v>
                </c:pt>
                <c:pt idx="11">
                  <c:v>1662.648866808087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78144"/>
        <c:axId val="154284032"/>
      </c:scatterChart>
      <c:valAx>
        <c:axId val="15427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84032"/>
        <c:crosses val="autoZero"/>
        <c:crossBetween val="midCat"/>
      </c:valAx>
      <c:valAx>
        <c:axId val="1542840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2781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MIXES'!$Y$53:$Y$64</c:f>
              <c:numCache>
                <c:formatCode>General</c:formatCode>
                <c:ptCount val="12"/>
                <c:pt idx="0">
                  <c:v>702.9198695646096</c:v>
                </c:pt>
                <c:pt idx="1">
                  <c:v>589.02081662589978</c:v>
                </c:pt>
                <c:pt idx="2">
                  <c:v>696.41135225382618</c:v>
                </c:pt>
                <c:pt idx="3">
                  <c:v>964.00809159722291</c:v>
                </c:pt>
                <c:pt idx="4">
                  <c:v>951.32377460252269</c:v>
                </c:pt>
                <c:pt idx="5">
                  <c:v>805.45412916346913</c:v>
                </c:pt>
                <c:pt idx="6">
                  <c:v>1673.0578058369156</c:v>
                </c:pt>
                <c:pt idx="7">
                  <c:v>1881.2924683659737</c:v>
                </c:pt>
                <c:pt idx="8">
                  <c:v>1809.4874123214709</c:v>
                </c:pt>
                <c:pt idx="9">
                  <c:v>1688.7296333462532</c:v>
                </c:pt>
                <c:pt idx="10">
                  <c:v>2014.739215073329</c:v>
                </c:pt>
                <c:pt idx="11">
                  <c:v>1910.4161489206647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00416"/>
        <c:axId val="154301952"/>
      </c:scatterChart>
      <c:valAx>
        <c:axId val="154300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01952"/>
        <c:crosses val="autoZero"/>
        <c:crossBetween val="midCat"/>
      </c:valAx>
      <c:valAx>
        <c:axId val="154301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3004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MIXES'!$Z$53:$Z$64</c:f>
              <c:numCache>
                <c:formatCode>General</c:formatCode>
                <c:ptCount val="12"/>
                <c:pt idx="0">
                  <c:v>624.81766183520858</c:v>
                </c:pt>
                <c:pt idx="1">
                  <c:v>644.34321376755884</c:v>
                </c:pt>
                <c:pt idx="2">
                  <c:v>670.37728301069251</c:v>
                </c:pt>
                <c:pt idx="3">
                  <c:v>970.35025009457308</c:v>
                </c:pt>
                <c:pt idx="4">
                  <c:v>887.90218962902111</c:v>
                </c:pt>
                <c:pt idx="5">
                  <c:v>1040.1139935654248</c:v>
                </c:pt>
                <c:pt idx="6">
                  <c:v>1637.155277814664</c:v>
                </c:pt>
                <c:pt idx="7">
                  <c:v>1436.1011208900563</c:v>
                </c:pt>
                <c:pt idx="8">
                  <c:v>1306.8520200099513</c:v>
                </c:pt>
                <c:pt idx="9">
                  <c:v>2125.5824728605348</c:v>
                </c:pt>
                <c:pt idx="10">
                  <c:v>1923.4565321897478</c:v>
                </c:pt>
                <c:pt idx="11">
                  <c:v>2034.2997899769537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30624"/>
        <c:axId val="154332160"/>
      </c:scatterChart>
      <c:valAx>
        <c:axId val="15433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32160"/>
        <c:crosses val="autoZero"/>
        <c:crossBetween val="midCat"/>
      </c:valAx>
      <c:valAx>
        <c:axId val="15433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3306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CLONAL'!$U$7:$U$18</c:f>
              <c:numCache>
                <c:formatCode>General</c:formatCode>
                <c:ptCount val="12"/>
                <c:pt idx="0">
                  <c:v>424</c:v>
                </c:pt>
                <c:pt idx="1">
                  <c:v>452</c:v>
                </c:pt>
                <c:pt idx="2">
                  <c:v>414</c:v>
                </c:pt>
                <c:pt idx="3">
                  <c:v>710</c:v>
                </c:pt>
                <c:pt idx="4">
                  <c:v>690</c:v>
                </c:pt>
                <c:pt idx="5">
                  <c:v>695</c:v>
                </c:pt>
                <c:pt idx="6">
                  <c:v>855</c:v>
                </c:pt>
                <c:pt idx="7">
                  <c:v>965</c:v>
                </c:pt>
                <c:pt idx="8">
                  <c:v>985</c:v>
                </c:pt>
                <c:pt idx="9">
                  <c:v>1190</c:v>
                </c:pt>
                <c:pt idx="10">
                  <c:v>1170</c:v>
                </c:pt>
                <c:pt idx="11">
                  <c:v>1160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059520"/>
        <c:axId val="136077696"/>
      </c:scatterChart>
      <c:valAx>
        <c:axId val="1360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077696"/>
        <c:crosses val="autoZero"/>
        <c:crossBetween val="midCat"/>
      </c:valAx>
      <c:valAx>
        <c:axId val="13607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059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MIXES'!$AD$53:$AD$64</c:f>
              <c:numCache>
                <c:formatCode>General</c:formatCode>
                <c:ptCount val="12"/>
                <c:pt idx="0">
                  <c:v>366.60568236774054</c:v>
                </c:pt>
                <c:pt idx="1">
                  <c:v>370.09716505695712</c:v>
                </c:pt>
                <c:pt idx="2">
                  <c:v>385.80883715843174</c:v>
                </c:pt>
                <c:pt idx="3">
                  <c:v>665.72715348227246</c:v>
                </c:pt>
                <c:pt idx="4">
                  <c:v>526.72917638157821</c:v>
                </c:pt>
                <c:pt idx="5">
                  <c:v>566.96543291072646</c:v>
                </c:pt>
                <c:pt idx="6">
                  <c:v>620.28876702093783</c:v>
                </c:pt>
                <c:pt idx="7">
                  <c:v>513.14797999004861</c:v>
                </c:pt>
                <c:pt idx="8">
                  <c:v>659.76168855863386</c:v>
                </c:pt>
                <c:pt idx="9">
                  <c:v>929.10883357741454</c:v>
                </c:pt>
                <c:pt idx="10">
                  <c:v>977.82615069383337</c:v>
                </c:pt>
                <c:pt idx="11">
                  <c:v>887.35113319191282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672128"/>
        <c:axId val="154702592"/>
      </c:scatterChart>
      <c:valAx>
        <c:axId val="15467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02592"/>
        <c:crosses val="autoZero"/>
        <c:crossBetween val="midCat"/>
      </c:valAx>
      <c:valAx>
        <c:axId val="15470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672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MIXES'!$AE$53:$AE$64</c:f>
              <c:numCache>
                <c:formatCode>General</c:formatCode>
                <c:ptCount val="12"/>
                <c:pt idx="0">
                  <c:v>377.08013043539029</c:v>
                </c:pt>
                <c:pt idx="1">
                  <c:v>315.97918337410022</c:v>
                </c:pt>
                <c:pt idx="2">
                  <c:v>373.58864774617371</c:v>
                </c:pt>
                <c:pt idx="3">
                  <c:v>555.99190840277697</c:v>
                </c:pt>
                <c:pt idx="4">
                  <c:v>548.67622539747731</c:v>
                </c:pt>
                <c:pt idx="5">
                  <c:v>464.54587083653075</c:v>
                </c:pt>
                <c:pt idx="6">
                  <c:v>656.9421941630842</c:v>
                </c:pt>
                <c:pt idx="7">
                  <c:v>738.70753163402605</c:v>
                </c:pt>
                <c:pt idx="8">
                  <c:v>710.5125876785288</c:v>
                </c:pt>
                <c:pt idx="9">
                  <c:v>901.27036665374669</c:v>
                </c:pt>
                <c:pt idx="10">
                  <c:v>1075.2607849266708</c:v>
                </c:pt>
                <c:pt idx="11">
                  <c:v>1019.5838510793351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723456"/>
        <c:axId val="154724992"/>
      </c:scatterChart>
      <c:valAx>
        <c:axId val="15472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724992"/>
        <c:crosses val="autoZero"/>
        <c:crossBetween val="midCat"/>
      </c:valAx>
      <c:valAx>
        <c:axId val="1547249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723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MIXES'!$W$53:$W$64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MIXES'!$AF$53:$AF$64</c:f>
              <c:numCache>
                <c:formatCode>General</c:formatCode>
                <c:ptCount val="12"/>
                <c:pt idx="0">
                  <c:v>335.18233816479136</c:v>
                </c:pt>
                <c:pt idx="1">
                  <c:v>345.65678623244111</c:v>
                </c:pt>
                <c:pt idx="2">
                  <c:v>359.62271698930743</c:v>
                </c:pt>
                <c:pt idx="3">
                  <c:v>559.6497499054268</c:v>
                </c:pt>
                <c:pt idx="4">
                  <c:v>512.09781037097878</c:v>
                </c:pt>
                <c:pt idx="5">
                  <c:v>599.88600643457517</c:v>
                </c:pt>
                <c:pt idx="6">
                  <c:v>642.84472218533563</c:v>
                </c:pt>
                <c:pt idx="7">
                  <c:v>563.89887910994355</c:v>
                </c:pt>
                <c:pt idx="8">
                  <c:v>513.14797999004861</c:v>
                </c:pt>
                <c:pt idx="9">
                  <c:v>1134.4175271394649</c:v>
                </c:pt>
                <c:pt idx="10">
                  <c:v>1026.543467810252</c:v>
                </c:pt>
                <c:pt idx="11">
                  <c:v>1085.7002100230463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21888"/>
        <c:axId val="154423680"/>
      </c:scatterChart>
      <c:valAx>
        <c:axId val="1544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23680"/>
        <c:crosses val="autoZero"/>
        <c:crossBetween val="midCat"/>
      </c:valAx>
      <c:valAx>
        <c:axId val="154423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421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1512667548969"/>
          <c:y val="5.565170577952528E-2"/>
          <c:w val="0.79560729786865314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MIXES'!$G$72:$G$83</c:f>
              <c:numCache>
                <c:formatCode>General</c:formatCode>
                <c:ptCount val="12"/>
                <c:pt idx="0">
                  <c:v>714.65886976463287</c:v>
                </c:pt>
                <c:pt idx="1">
                  <c:v>623.06683923830565</c:v>
                </c:pt>
                <c:pt idx="2">
                  <c:v>629.0926307203008</c:v>
                </c:pt>
                <c:pt idx="3">
                  <c:v>1023.5628018947028</c:v>
                </c:pt>
                <c:pt idx="4">
                  <c:v>897.49348318626437</c:v>
                </c:pt>
                <c:pt idx="5">
                  <c:v>999.54959833119074</c:v>
                </c:pt>
                <c:pt idx="6">
                  <c:v>1089.3986699165059</c:v>
                </c:pt>
                <c:pt idx="7">
                  <c:v>1525.1581378831083</c:v>
                </c:pt>
                <c:pt idx="8">
                  <c:v>1436.0255194353942</c:v>
                </c:pt>
                <c:pt idx="9">
                  <c:v>2631.387773860798</c:v>
                </c:pt>
                <c:pt idx="10">
                  <c:v>2477.2365887528172</c:v>
                </c:pt>
                <c:pt idx="11">
                  <c:v>2596.2304860291533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56448"/>
        <c:axId val="154457984"/>
      </c:scatterChart>
      <c:valAx>
        <c:axId val="15445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57984"/>
        <c:crosses val="autoZero"/>
        <c:crossBetween val="midCat"/>
      </c:valAx>
      <c:valAx>
        <c:axId val="1544579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456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MIXES'!$H$72:$H$83</c:f>
              <c:numCache>
                <c:formatCode>General</c:formatCode>
                <c:ptCount val="12"/>
                <c:pt idx="0">
                  <c:v>584.50177375353621</c:v>
                </c:pt>
                <c:pt idx="1">
                  <c:v>645.96484686988742</c:v>
                </c:pt>
                <c:pt idx="2">
                  <c:v>620.65652264550749</c:v>
                </c:pt>
                <c:pt idx="3">
                  <c:v>1122.6172665941904</c:v>
                </c:pt>
                <c:pt idx="4">
                  <c:v>1029.5661027855808</c:v>
                </c:pt>
                <c:pt idx="5">
                  <c:v>891.49018229538638</c:v>
                </c:pt>
                <c:pt idx="6">
                  <c:v>1386.5073980755531</c:v>
                </c:pt>
                <c:pt idx="7">
                  <c:v>1495.4472650672035</c:v>
                </c:pt>
                <c:pt idx="8">
                  <c:v>1554.869010699013</c:v>
                </c:pt>
                <c:pt idx="9">
                  <c:v>2393.3999793081257</c:v>
                </c:pt>
                <c:pt idx="10">
                  <c:v>2536.7335373909855</c:v>
                </c:pt>
                <c:pt idx="11">
                  <c:v>2328.4942171573971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486656"/>
        <c:axId val="154488192"/>
      </c:scatterChart>
      <c:valAx>
        <c:axId val="154486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488192"/>
        <c:crosses val="autoZero"/>
        <c:crossBetween val="midCat"/>
      </c:valAx>
      <c:valAx>
        <c:axId val="15448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4866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MIXES'!$I$72:$I$83</c:f>
              <c:numCache>
                <c:formatCode>General</c:formatCode>
                <c:ptCount val="12"/>
                <c:pt idx="0">
                  <c:v>565.21924101115155</c:v>
                </c:pt>
                <c:pt idx="1">
                  <c:v>643.55453027708938</c:v>
                </c:pt>
                <c:pt idx="2">
                  <c:v>624.27199753470461</c:v>
                </c:pt>
                <c:pt idx="3">
                  <c:v>1059.5826072399709</c:v>
                </c:pt>
                <c:pt idx="4">
                  <c:v>933.51328853153257</c:v>
                </c:pt>
                <c:pt idx="5">
                  <c:v>942.51823986784962</c:v>
                </c:pt>
                <c:pt idx="6">
                  <c:v>1218.1457854520929</c:v>
                </c:pt>
                <c:pt idx="7">
                  <c:v>1569.7244471069653</c:v>
                </c:pt>
                <c:pt idx="8">
                  <c:v>1327.0856524437436</c:v>
                </c:pt>
                <c:pt idx="9">
                  <c:v>2799.060992750181</c:v>
                </c:pt>
                <c:pt idx="10">
                  <c:v>2942.3945508330403</c:v>
                </c:pt>
                <c:pt idx="11">
                  <c:v>2790.9477724813401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508672"/>
        <c:axId val="154526848"/>
      </c:scatterChart>
      <c:valAx>
        <c:axId val="154508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526848"/>
        <c:crosses val="autoZero"/>
        <c:crossBetween val="midCat"/>
      </c:valAx>
      <c:valAx>
        <c:axId val="154526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508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MIXES'!$M$72:$M$83</c:f>
              <c:numCache>
                <c:formatCode>General</c:formatCode>
                <c:ptCount val="12"/>
                <c:pt idx="0">
                  <c:v>471.34113023536713</c:v>
                </c:pt>
                <c:pt idx="1">
                  <c:v>410.93316076169447</c:v>
                </c:pt>
                <c:pt idx="2">
                  <c:v>414.90736927969925</c:v>
                </c:pt>
                <c:pt idx="3">
                  <c:v>681.43719810529706</c:v>
                </c:pt>
                <c:pt idx="4">
                  <c:v>597.50651681373552</c:v>
                </c:pt>
                <c:pt idx="5">
                  <c:v>665.45040166880915</c:v>
                </c:pt>
                <c:pt idx="6">
                  <c:v>1110.6013300834941</c:v>
                </c:pt>
                <c:pt idx="7">
                  <c:v>1554.8418621168917</c:v>
                </c:pt>
                <c:pt idx="8">
                  <c:v>1463.9744805646058</c:v>
                </c:pt>
                <c:pt idx="9">
                  <c:v>2233.6122261392024</c:v>
                </c:pt>
                <c:pt idx="10">
                  <c:v>2102.7634112471837</c:v>
                </c:pt>
                <c:pt idx="11">
                  <c:v>2203.7695139708476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633344"/>
        <c:axId val="154634880"/>
      </c:scatterChart>
      <c:valAx>
        <c:axId val="15463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634880"/>
        <c:crosses val="autoZero"/>
        <c:crossBetween val="midCat"/>
      </c:valAx>
      <c:valAx>
        <c:axId val="1546348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633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MIXES'!$N$72:$N$83</c:f>
              <c:numCache>
                <c:formatCode>General</c:formatCode>
                <c:ptCount val="12"/>
                <c:pt idx="0">
                  <c:v>385.49822624646384</c:v>
                </c:pt>
                <c:pt idx="1">
                  <c:v>426.03515313011263</c:v>
                </c:pt>
                <c:pt idx="2">
                  <c:v>409.34347735449256</c:v>
                </c:pt>
                <c:pt idx="3">
                  <c:v>747.38273340580963</c:v>
                </c:pt>
                <c:pt idx="4">
                  <c:v>685.43389721441895</c:v>
                </c:pt>
                <c:pt idx="5">
                  <c:v>593.50981770461351</c:v>
                </c:pt>
                <c:pt idx="6">
                  <c:v>1413.4926019244469</c:v>
                </c:pt>
                <c:pt idx="7">
                  <c:v>1524.5527349327963</c:v>
                </c:pt>
                <c:pt idx="8">
                  <c:v>1585.1309893009868</c:v>
                </c:pt>
                <c:pt idx="9">
                  <c:v>2031.600020691875</c:v>
                </c:pt>
                <c:pt idx="10">
                  <c:v>2153.2664626090154</c:v>
                </c:pt>
                <c:pt idx="11">
                  <c:v>1976.5057828426038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651264"/>
        <c:axId val="154661248"/>
      </c:scatterChart>
      <c:valAx>
        <c:axId val="15465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661248"/>
        <c:crosses val="autoZero"/>
        <c:crossBetween val="midCat"/>
      </c:valAx>
      <c:valAx>
        <c:axId val="1546612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6512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MIXES'!$F$72:$F$83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MIXES'!$O$72:$O$83</c:f>
              <c:numCache>
                <c:formatCode>General</c:formatCode>
                <c:ptCount val="12"/>
                <c:pt idx="0">
                  <c:v>372.78075898884856</c:v>
                </c:pt>
                <c:pt idx="1">
                  <c:v>424.44546972291073</c:v>
                </c:pt>
                <c:pt idx="2">
                  <c:v>411.72800246529545</c:v>
                </c:pt>
                <c:pt idx="3">
                  <c:v>705.41739276002886</c:v>
                </c:pt>
                <c:pt idx="4">
                  <c:v>621.48671146846732</c:v>
                </c:pt>
                <c:pt idx="5">
                  <c:v>627.48176013215038</c:v>
                </c:pt>
                <c:pt idx="6">
                  <c:v>1241.8542145479068</c:v>
                </c:pt>
                <c:pt idx="7">
                  <c:v>1600.2755528930345</c:v>
                </c:pt>
                <c:pt idx="8">
                  <c:v>1352.9143475562562</c:v>
                </c:pt>
                <c:pt idx="9">
                  <c:v>2375.93900724982</c:v>
                </c:pt>
                <c:pt idx="10">
                  <c:v>2497.6054491669606</c:v>
                </c:pt>
                <c:pt idx="11">
                  <c:v>2369.0522275186609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05312"/>
        <c:axId val="155006848"/>
      </c:scatterChart>
      <c:valAx>
        <c:axId val="15500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006848"/>
        <c:crosses val="autoZero"/>
        <c:crossBetween val="midCat"/>
      </c:valAx>
      <c:valAx>
        <c:axId val="1550068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0053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21512667548969"/>
          <c:y val="5.565170577952528E-2"/>
          <c:w val="0.79560729786865314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MIXES'!$X$72:$X$83</c:f>
              <c:numCache>
                <c:formatCode>General</c:formatCode>
                <c:ptCount val="12"/>
                <c:pt idx="0">
                  <c:v>526.31870562037511</c:v>
                </c:pt>
                <c:pt idx="1">
                  <c:v>648.77899851224458</c:v>
                </c:pt>
                <c:pt idx="2">
                  <c:v>588.85162113962758</c:v>
                </c:pt>
                <c:pt idx="3">
                  <c:v>937.29809633489344</c:v>
                </c:pt>
                <c:pt idx="4">
                  <c:v>881.5065429816259</c:v>
                </c:pt>
                <c:pt idx="5">
                  <c:v>781.0817469457445</c:v>
                </c:pt>
                <c:pt idx="6">
                  <c:v>1181.2993373116358</c:v>
                </c:pt>
                <c:pt idx="7">
                  <c:v>1378.1825601969085</c:v>
                </c:pt>
                <c:pt idx="8">
                  <c:v>1340.9343828942892</c:v>
                </c:pt>
                <c:pt idx="9">
                  <c:v>1507.9516692710038</c:v>
                </c:pt>
                <c:pt idx="10">
                  <c:v>1748.3497614736275</c:v>
                </c:pt>
                <c:pt idx="11">
                  <c:v>1704.6410174367868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47808"/>
        <c:axId val="155049344"/>
      </c:scatterChart>
      <c:valAx>
        <c:axId val="155047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049344"/>
        <c:crosses val="autoZero"/>
        <c:crossBetween val="midCat"/>
      </c:valAx>
      <c:valAx>
        <c:axId val="1550493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047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CLONAL'!$V$7:$V$18</c:f>
              <c:numCache>
                <c:formatCode>General</c:formatCode>
                <c:ptCount val="12"/>
                <c:pt idx="0">
                  <c:v>406</c:v>
                </c:pt>
                <c:pt idx="1">
                  <c:v>442</c:v>
                </c:pt>
                <c:pt idx="2">
                  <c:v>432</c:v>
                </c:pt>
                <c:pt idx="3">
                  <c:v>520</c:v>
                </c:pt>
                <c:pt idx="4">
                  <c:v>610</c:v>
                </c:pt>
                <c:pt idx="5">
                  <c:v>660</c:v>
                </c:pt>
                <c:pt idx="6">
                  <c:v>830</c:v>
                </c:pt>
                <c:pt idx="7">
                  <c:v>775</c:v>
                </c:pt>
                <c:pt idx="8">
                  <c:v>825</c:v>
                </c:pt>
                <c:pt idx="9">
                  <c:v>1150</c:v>
                </c:pt>
                <c:pt idx="10">
                  <c:v>1060</c:v>
                </c:pt>
                <c:pt idx="11">
                  <c:v>1070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01888"/>
        <c:axId val="136103424"/>
      </c:scatterChart>
      <c:valAx>
        <c:axId val="13610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6103424"/>
        <c:crosses val="autoZero"/>
        <c:crossBetween val="midCat"/>
      </c:valAx>
      <c:valAx>
        <c:axId val="1361034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6101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MIXES'!$Y$72:$Y$83</c:f>
              <c:numCache>
                <c:formatCode>General</c:formatCode>
                <c:ptCount val="12"/>
                <c:pt idx="0">
                  <c:v>552.37408708673036</c:v>
                </c:pt>
                <c:pt idx="1">
                  <c:v>510.68547674056202</c:v>
                </c:pt>
                <c:pt idx="2">
                  <c:v>518.5020911804686</c:v>
                </c:pt>
                <c:pt idx="3">
                  <c:v>942.87725167022018</c:v>
                </c:pt>
                <c:pt idx="4">
                  <c:v>926.13978566423987</c:v>
                </c:pt>
                <c:pt idx="5">
                  <c:v>898.24400898760621</c:v>
                </c:pt>
                <c:pt idx="6">
                  <c:v>1202.5840100559897</c:v>
                </c:pt>
                <c:pt idx="7">
                  <c:v>1011.0219553568054</c:v>
                </c:pt>
                <c:pt idx="8">
                  <c:v>1585.708119454358</c:v>
                </c:pt>
                <c:pt idx="9">
                  <c:v>1464.2429252341631</c:v>
                </c:pt>
                <c:pt idx="10">
                  <c:v>1633.6143083769207</c:v>
                </c:pt>
                <c:pt idx="11">
                  <c:v>1535.2696342940292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065728"/>
        <c:axId val="155092096"/>
      </c:scatterChart>
      <c:valAx>
        <c:axId val="15506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092096"/>
        <c:crosses val="autoZero"/>
        <c:crossBetween val="midCat"/>
      </c:valAx>
      <c:valAx>
        <c:axId val="155092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0657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MIXES'!$Z$72:$Z$83</c:f>
              <c:numCache>
                <c:formatCode>General</c:formatCode>
                <c:ptCount val="12"/>
                <c:pt idx="0">
                  <c:v>630.54023148579597</c:v>
                </c:pt>
                <c:pt idx="1">
                  <c:v>581.03500669972107</c:v>
                </c:pt>
                <c:pt idx="2">
                  <c:v>601.87931187280526</c:v>
                </c:pt>
                <c:pt idx="3">
                  <c:v>937.29809633489344</c:v>
                </c:pt>
                <c:pt idx="4">
                  <c:v>892.66485365227948</c:v>
                </c:pt>
                <c:pt idx="5">
                  <c:v>920.56063032891313</c:v>
                </c:pt>
                <c:pt idx="6">
                  <c:v>1351.5767192664662</c:v>
                </c:pt>
                <c:pt idx="7">
                  <c:v>1319.6497101499356</c:v>
                </c:pt>
                <c:pt idx="8">
                  <c:v>1319.6497101499356</c:v>
                </c:pt>
                <c:pt idx="9">
                  <c:v>1502.4880762663988</c:v>
                </c:pt>
                <c:pt idx="10">
                  <c:v>1644.541494386131</c:v>
                </c:pt>
                <c:pt idx="11">
                  <c:v>1660.9322733999463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108864"/>
        <c:axId val="155110400"/>
      </c:scatterChart>
      <c:valAx>
        <c:axId val="15510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110400"/>
        <c:crosses val="autoZero"/>
        <c:crossBetween val="midCat"/>
      </c:valAx>
      <c:valAx>
        <c:axId val="15511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1088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MIXES'!$AD$72:$AD$83</c:f>
              <c:numCache>
                <c:formatCode>General</c:formatCode>
                <c:ptCount val="12"/>
                <c:pt idx="0">
                  <c:v>483.68129437962477</c:v>
                </c:pt>
                <c:pt idx="1">
                  <c:v>596.2210014877553</c:v>
                </c:pt>
                <c:pt idx="2">
                  <c:v>541.1483788603723</c:v>
                </c:pt>
                <c:pt idx="3">
                  <c:v>742.70190366510656</c:v>
                </c:pt>
                <c:pt idx="4">
                  <c:v>698.4934570183741</c:v>
                </c:pt>
                <c:pt idx="5">
                  <c:v>618.9182530542555</c:v>
                </c:pt>
                <c:pt idx="6">
                  <c:v>1038.700662688364</c:v>
                </c:pt>
                <c:pt idx="7">
                  <c:v>1211.8174398030915</c:v>
                </c:pt>
                <c:pt idx="8">
                  <c:v>1179.0656171057105</c:v>
                </c:pt>
                <c:pt idx="9">
                  <c:v>1252.0483307289965</c:v>
                </c:pt>
                <c:pt idx="10">
                  <c:v>1451.6502385263727</c:v>
                </c:pt>
                <c:pt idx="11">
                  <c:v>1415.3589825632134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15488"/>
        <c:axId val="154817280"/>
      </c:scatterChart>
      <c:valAx>
        <c:axId val="1548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817280"/>
        <c:crosses val="autoZero"/>
        <c:crossBetween val="midCat"/>
      </c:valAx>
      <c:valAx>
        <c:axId val="154817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815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MIXES'!$AE$72:$AE$83</c:f>
              <c:numCache>
                <c:formatCode>General</c:formatCode>
                <c:ptCount val="12"/>
                <c:pt idx="0">
                  <c:v>507.62591291326953</c:v>
                </c:pt>
                <c:pt idx="1">
                  <c:v>469.31452325943786</c:v>
                </c:pt>
                <c:pt idx="2">
                  <c:v>476.49790881953135</c:v>
                </c:pt>
                <c:pt idx="3">
                  <c:v>747.12274832977982</c:v>
                </c:pt>
                <c:pt idx="4">
                  <c:v>733.86021433576013</c:v>
                </c:pt>
                <c:pt idx="5">
                  <c:v>711.75599101239379</c:v>
                </c:pt>
                <c:pt idx="6">
                  <c:v>1057.4159899440103</c:v>
                </c:pt>
                <c:pt idx="7">
                  <c:v>888.97804464319449</c:v>
                </c:pt>
                <c:pt idx="8">
                  <c:v>1394.2918805456418</c:v>
                </c:pt>
                <c:pt idx="9">
                  <c:v>1215.7570747658372</c:v>
                </c:pt>
                <c:pt idx="10">
                  <c:v>1356.3856916230795</c:v>
                </c:pt>
                <c:pt idx="11">
                  <c:v>1274.7303657059711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33664"/>
        <c:axId val="154835200"/>
      </c:scatterChart>
      <c:valAx>
        <c:axId val="15483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835200"/>
        <c:crosses val="autoZero"/>
        <c:crossBetween val="midCat"/>
      </c:valAx>
      <c:valAx>
        <c:axId val="154835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8336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'FRACTION OD STRAINS FROM MIXES'!$W$72:$W$83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'FRACTION OD STRAINS FROM MIXES'!$AF$72:$AF$83</c:f>
              <c:numCache>
                <c:formatCode>General</c:formatCode>
                <c:ptCount val="12"/>
                <c:pt idx="0">
                  <c:v>579.45976851420392</c:v>
                </c:pt>
                <c:pt idx="1">
                  <c:v>533.96499330027882</c:v>
                </c:pt>
                <c:pt idx="2">
                  <c:v>553.12068812719463</c:v>
                </c:pt>
                <c:pt idx="3">
                  <c:v>742.70190366510656</c:v>
                </c:pt>
                <c:pt idx="4">
                  <c:v>707.33514634772052</c:v>
                </c:pt>
                <c:pt idx="5">
                  <c:v>729.43936967108687</c:v>
                </c:pt>
                <c:pt idx="6">
                  <c:v>1188.4232807335336</c:v>
                </c:pt>
                <c:pt idx="7">
                  <c:v>1160.3502898500644</c:v>
                </c:pt>
                <c:pt idx="8">
                  <c:v>1160.3502898500644</c:v>
                </c:pt>
                <c:pt idx="9">
                  <c:v>1247.5119237336016</c:v>
                </c:pt>
                <c:pt idx="10">
                  <c:v>1365.4585056138694</c:v>
                </c:pt>
                <c:pt idx="11">
                  <c:v>1379.0677266000541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863872"/>
        <c:axId val="154877952"/>
      </c:scatterChart>
      <c:valAx>
        <c:axId val="154863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877952"/>
        <c:crosses val="autoZero"/>
        <c:crossBetween val="midCat"/>
      </c:valAx>
      <c:valAx>
        <c:axId val="154877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863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9.5562382315734273E-2"/>
                  <c:y val="-0.4139769052643793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GROWTH'!$C$13,'Polykrikos GROWTH'!$C$16,'Polykrikos GROWTH'!$C$19)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GROWTH'!$D$7,'Polykrikos GROWTH'!$D$10,'Polykrikos GROWTH'!$D$13,'Polykrikos GROWTH'!$D$16,'Polykrikos GROWTH'!$D$19)</c:f>
              <c:numCache>
                <c:formatCode>General</c:formatCode>
                <c:ptCount val="5"/>
                <c:pt idx="0">
                  <c:v>200</c:v>
                </c:pt>
                <c:pt idx="1">
                  <c:v>298</c:v>
                </c:pt>
                <c:pt idx="2">
                  <c:v>118</c:v>
                </c:pt>
                <c:pt idx="3">
                  <c:v>41</c:v>
                </c:pt>
                <c:pt idx="4">
                  <c:v>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43488"/>
        <c:axId val="154945024"/>
      </c:scatterChart>
      <c:valAx>
        <c:axId val="15494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945024"/>
        <c:crosses val="autoZero"/>
        <c:crossBetween val="midCat"/>
      </c:valAx>
      <c:valAx>
        <c:axId val="15494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943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GROWTH'!$C$13,'Polykrikos GROWTH'!$C$16,'Polykrikos GROWTH'!$C$19)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GROWTH'!$E$7,'Polykrikos GROWTH'!$E$10,'Polykrikos GROWTH'!$E$13,'Polykrikos GROWTH'!$E$16,'Polykrikos GROWTH'!$E$19)</c:f>
              <c:numCache>
                <c:formatCode>General</c:formatCode>
                <c:ptCount val="5"/>
                <c:pt idx="0">
                  <c:v>200</c:v>
                </c:pt>
                <c:pt idx="1">
                  <c:v>357</c:v>
                </c:pt>
                <c:pt idx="2">
                  <c:v>420</c:v>
                </c:pt>
                <c:pt idx="3">
                  <c:v>427</c:v>
                </c:pt>
                <c:pt idx="4">
                  <c:v>641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969600"/>
        <c:axId val="154971136"/>
      </c:scatterChart>
      <c:valAx>
        <c:axId val="15496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971136"/>
        <c:crosses val="autoZero"/>
        <c:crossBetween val="midCat"/>
      </c:valAx>
      <c:valAx>
        <c:axId val="1549711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9696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GROWTH'!$C$13,'Polykrikos GROWTH'!$C$16,'Polykrikos GROWTH'!$C$19)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GROWTH'!$F$7,'Polykrikos GROWTH'!$F$10,'Polykrikos GROWTH'!$F$13,'Polykrikos GROWTH'!$F$16,'Polykrikos GROWTH'!$F$19)</c:f>
              <c:numCache>
                <c:formatCode>General</c:formatCode>
                <c:ptCount val="5"/>
                <c:pt idx="0">
                  <c:v>200</c:v>
                </c:pt>
                <c:pt idx="1">
                  <c:v>326</c:v>
                </c:pt>
                <c:pt idx="2">
                  <c:v>572</c:v>
                </c:pt>
                <c:pt idx="3">
                  <c:v>801</c:v>
                </c:pt>
                <c:pt idx="4">
                  <c:v>938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43744"/>
        <c:axId val="154153728"/>
      </c:scatterChart>
      <c:valAx>
        <c:axId val="15414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53728"/>
        <c:crosses val="autoZero"/>
        <c:crossBetween val="midCat"/>
      </c:valAx>
      <c:valAx>
        <c:axId val="15415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1437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4.1981762468122616E-2"/>
                  <c:y val="-0.308713788915679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GROWTH'!$C$13)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('Polykrikos GROWTH'!$H$7,'Polykrikos GROWTH'!$H$10,'Polykrikos GROWTH'!$H$13)</c:f>
              <c:numCache>
                <c:formatCode>General</c:formatCode>
                <c:ptCount val="3"/>
                <c:pt idx="0">
                  <c:v>200</c:v>
                </c:pt>
                <c:pt idx="1">
                  <c:v>180</c:v>
                </c:pt>
                <c:pt idx="2">
                  <c:v>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174208"/>
        <c:axId val="154175744"/>
      </c:scatterChart>
      <c:valAx>
        <c:axId val="154174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175744"/>
        <c:crosses val="autoZero"/>
        <c:crossBetween val="midCat"/>
      </c:valAx>
      <c:valAx>
        <c:axId val="15417574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174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GROWTH'!$C$13,'Polykrikos GROWTH'!$C$16,'Polykrikos GROWTH'!$C$19)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GROWTH'!$G$7,'Polykrikos GROWTH'!$G$10,'Polykrikos GROWTH'!$G$13,'Polykrikos GROWTH'!$G$16,'Polykrikos GROWTH'!$G$19)</c:f>
              <c:numCache>
                <c:formatCode>General</c:formatCode>
                <c:ptCount val="5"/>
                <c:pt idx="0">
                  <c:v>200</c:v>
                </c:pt>
                <c:pt idx="1">
                  <c:v>346</c:v>
                </c:pt>
                <c:pt idx="2">
                  <c:v>660</c:v>
                </c:pt>
                <c:pt idx="3">
                  <c:v>1277</c:v>
                </c:pt>
                <c:pt idx="4">
                  <c:v>2184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08512"/>
        <c:axId val="154218496"/>
      </c:scatterChart>
      <c:valAx>
        <c:axId val="15420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18496"/>
        <c:crosses val="autoZero"/>
        <c:crossBetween val="midCat"/>
      </c:valAx>
      <c:valAx>
        <c:axId val="154218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20851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CLONAL'!$X$7:$X$18</c:f>
              <c:numCache>
                <c:formatCode>General</c:formatCode>
                <c:ptCount val="12"/>
                <c:pt idx="0">
                  <c:v>480</c:v>
                </c:pt>
                <c:pt idx="1">
                  <c:v>466</c:v>
                </c:pt>
                <c:pt idx="2">
                  <c:v>488</c:v>
                </c:pt>
                <c:pt idx="3">
                  <c:v>945</c:v>
                </c:pt>
                <c:pt idx="4">
                  <c:v>945</c:v>
                </c:pt>
                <c:pt idx="5">
                  <c:v>840</c:v>
                </c:pt>
                <c:pt idx="6">
                  <c:v>1210</c:v>
                </c:pt>
                <c:pt idx="7">
                  <c:v>1400</c:v>
                </c:pt>
                <c:pt idx="8">
                  <c:v>1520</c:v>
                </c:pt>
                <c:pt idx="9">
                  <c:v>2090</c:v>
                </c:pt>
                <c:pt idx="10">
                  <c:v>1910</c:v>
                </c:pt>
                <c:pt idx="11">
                  <c:v>2110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94784"/>
        <c:axId val="138296320"/>
      </c:scatterChart>
      <c:valAx>
        <c:axId val="13829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296320"/>
        <c:crosses val="autoZero"/>
        <c:crossBetween val="midCat"/>
      </c:valAx>
      <c:valAx>
        <c:axId val="1382963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294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GROWTH'!$C$7,'Polykrikos GROWTH'!$C$10,'Polykrikos GROWTH'!$C$13,'Polykrikos GROWTH'!$C$16,'Polykrikos GROWTH'!$C$19)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GROWTH'!$I$7,'Polykrikos GROWTH'!$I$10,'Polykrikos GROWTH'!$I$13,'Polykrikos GROWTH'!$I$16,'Polykrikos GROWTH'!$I$19)</c:f>
              <c:numCache>
                <c:formatCode>General</c:formatCode>
                <c:ptCount val="5"/>
                <c:pt idx="0">
                  <c:v>200</c:v>
                </c:pt>
                <c:pt idx="1">
                  <c:v>322</c:v>
                </c:pt>
                <c:pt idx="2">
                  <c:v>371</c:v>
                </c:pt>
                <c:pt idx="3">
                  <c:v>420</c:v>
                </c:pt>
                <c:pt idx="4">
                  <c:v>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255360"/>
        <c:axId val="154256896"/>
      </c:scatterChart>
      <c:valAx>
        <c:axId val="15425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256896"/>
        <c:crosses val="autoZero"/>
        <c:crossBetween val="midCat"/>
      </c:valAx>
      <c:valAx>
        <c:axId val="15425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42553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9.5562382315734273E-2"/>
                  <c:y val="-0.4139769052643793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GROWTH'!$C$14,'Polykrikos GROWTH'!$C$17,'Polykrikos GROWTH'!$C$20)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GROWTH'!$D$8,'Polykrikos GROWTH'!$D$11,'Polykrikos GROWTH'!$D$14,'Polykrikos GROWTH'!$D$17,'Polykrikos GROWTH'!$D$20)</c:f>
              <c:numCache>
                <c:formatCode>General</c:formatCode>
                <c:ptCount val="5"/>
                <c:pt idx="0">
                  <c:v>200</c:v>
                </c:pt>
                <c:pt idx="1">
                  <c:v>287</c:v>
                </c:pt>
                <c:pt idx="2">
                  <c:v>190</c:v>
                </c:pt>
                <c:pt idx="3">
                  <c:v>105</c:v>
                </c:pt>
                <c:pt idx="4">
                  <c:v>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395584"/>
        <c:axId val="155397120"/>
      </c:scatterChart>
      <c:valAx>
        <c:axId val="15539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397120"/>
        <c:crosses val="autoZero"/>
        <c:crossBetween val="midCat"/>
      </c:valAx>
      <c:valAx>
        <c:axId val="155397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395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9.5562382315734273E-2"/>
                  <c:y val="-0.4139769052643793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GROWTH'!$C$15,'Polykrikos GROWTH'!$C$18,'Polykrikos GROWTH'!$C$21)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GROWTH'!$D$9,'Polykrikos GROWTH'!$D$12,'Polykrikos GROWTH'!$D$15,'Polykrikos GROWTH'!$D$18,'Polykrikos GROWTH'!$D$21)</c:f>
              <c:numCache>
                <c:formatCode>General</c:formatCode>
                <c:ptCount val="5"/>
                <c:pt idx="0">
                  <c:v>200</c:v>
                </c:pt>
                <c:pt idx="1">
                  <c:v>289</c:v>
                </c:pt>
                <c:pt idx="2">
                  <c:v>180</c:v>
                </c:pt>
                <c:pt idx="3">
                  <c:v>64</c:v>
                </c:pt>
                <c:pt idx="4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21696"/>
        <c:axId val="155423488"/>
      </c:scatterChart>
      <c:valAx>
        <c:axId val="1554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423488"/>
        <c:crosses val="autoZero"/>
        <c:crossBetween val="midCat"/>
      </c:valAx>
      <c:valAx>
        <c:axId val="1554234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421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GROWTH'!$C$14,'Polykrikos GROWTH'!$C$17,'Polykrikos GROWTH'!$C$20)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GROWTH'!$E$8,'Polykrikos GROWTH'!$E$11,'Polykrikos GROWTH'!$E$14,'Polykrikos GROWTH'!$E$17,'Polykrikos GROWTH'!$E$20)</c:f>
              <c:numCache>
                <c:formatCode>General</c:formatCode>
                <c:ptCount val="5"/>
                <c:pt idx="0">
                  <c:v>200</c:v>
                </c:pt>
                <c:pt idx="1">
                  <c:v>309</c:v>
                </c:pt>
                <c:pt idx="2">
                  <c:v>383</c:v>
                </c:pt>
                <c:pt idx="3">
                  <c:v>389</c:v>
                </c:pt>
                <c:pt idx="4">
                  <c:v>534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17696"/>
        <c:axId val="155519232"/>
      </c:scatterChart>
      <c:valAx>
        <c:axId val="155517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19232"/>
        <c:crosses val="autoZero"/>
        <c:crossBetween val="midCat"/>
      </c:valAx>
      <c:valAx>
        <c:axId val="155519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5176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GROWTH'!$C$15,'Polykrikos GROWTH'!$C$18,'Polykrikos GROWTH'!$C$21)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GROWTH'!$E$9,'Polykrikos GROWTH'!$E$12,'Polykrikos GROWTH'!$E$15,'Polykrikos GROWTH'!$E$18,'Polykrikos GROWTH'!$E$21)</c:f>
              <c:numCache>
                <c:formatCode>General</c:formatCode>
                <c:ptCount val="5"/>
                <c:pt idx="0">
                  <c:v>200</c:v>
                </c:pt>
                <c:pt idx="1">
                  <c:v>329</c:v>
                </c:pt>
                <c:pt idx="2">
                  <c:v>565</c:v>
                </c:pt>
                <c:pt idx="3">
                  <c:v>661</c:v>
                </c:pt>
                <c:pt idx="4">
                  <c:v>831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43808"/>
        <c:axId val="155549696"/>
      </c:scatterChart>
      <c:valAx>
        <c:axId val="155543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49696"/>
        <c:crosses val="autoZero"/>
        <c:crossBetween val="midCat"/>
      </c:valAx>
      <c:valAx>
        <c:axId val="155549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5438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GROWTH'!$C$14,'Polykrikos GROWTH'!$C$17,'Polykrikos GROWTH'!$C$20)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GROWTH'!$F$8,'Polykrikos GROWTH'!$F$11,'Polykrikos GROWTH'!$F$14,'Polykrikos GROWTH'!$F$17,'Polykrikos GROWTH'!$F$20)</c:f>
              <c:numCache>
                <c:formatCode>General</c:formatCode>
                <c:ptCount val="5"/>
                <c:pt idx="0">
                  <c:v>200</c:v>
                </c:pt>
                <c:pt idx="1">
                  <c:v>349</c:v>
                </c:pt>
                <c:pt idx="2">
                  <c:v>662</c:v>
                </c:pt>
                <c:pt idx="3">
                  <c:v>948</c:v>
                </c:pt>
                <c:pt idx="4">
                  <c:v>687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574272"/>
        <c:axId val="155575808"/>
      </c:scatterChart>
      <c:valAx>
        <c:axId val="155574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575808"/>
        <c:crosses val="autoZero"/>
        <c:crossBetween val="midCat"/>
      </c:valAx>
      <c:valAx>
        <c:axId val="15557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574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GROWTH'!$C$15,'Polykrikos GROWTH'!$C$18,'Polykrikos GROWTH'!$C$21)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GROWTH'!$F$9,'Polykrikos GROWTH'!$F$12,'Polykrikos GROWTH'!$F$15,'Polykrikos GROWTH'!$F$18,'Polykrikos GROWTH'!$F$21)</c:f>
              <c:numCache>
                <c:formatCode>General</c:formatCode>
                <c:ptCount val="5"/>
                <c:pt idx="0">
                  <c:v>200</c:v>
                </c:pt>
                <c:pt idx="1">
                  <c:v>299</c:v>
                </c:pt>
                <c:pt idx="2">
                  <c:v>712</c:v>
                </c:pt>
                <c:pt idx="3">
                  <c:v>840</c:v>
                </c:pt>
                <c:pt idx="4">
                  <c:v>1000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612672"/>
        <c:axId val="155614208"/>
      </c:scatterChart>
      <c:valAx>
        <c:axId val="15561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614208"/>
        <c:crosses val="autoZero"/>
        <c:crossBetween val="midCat"/>
      </c:valAx>
      <c:valAx>
        <c:axId val="155614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6126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4.1981762468122616E-2"/>
                  <c:y val="-0.308713788915679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GROWTH'!$C$14)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('Polykrikos GROWTH'!$H$8,'Polykrikos GROWTH'!$H$11,'Polykrikos GROWTH'!$H$14)</c:f>
              <c:numCache>
                <c:formatCode>General</c:formatCode>
                <c:ptCount val="3"/>
                <c:pt idx="0">
                  <c:v>200</c:v>
                </c:pt>
                <c:pt idx="1">
                  <c:v>113</c:v>
                </c:pt>
                <c:pt idx="2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16608"/>
        <c:axId val="155722496"/>
      </c:scatterChart>
      <c:valAx>
        <c:axId val="1557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722496"/>
        <c:crosses val="autoZero"/>
        <c:crossBetween val="midCat"/>
      </c:valAx>
      <c:valAx>
        <c:axId val="155722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716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3.058905902983481E-2"/>
          <c:w val="0.81650373960922173"/>
          <c:h val="0.818776145570167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4.1981762468122616E-2"/>
                  <c:y val="-0.30871378891567941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GROWTH'!$C$15)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('Polykrikos GROWTH'!$H$9,'Polykrikos GROWTH'!$H$12,'Polykrikos GROWTH'!$H$15)</c:f>
              <c:numCache>
                <c:formatCode>General</c:formatCode>
                <c:ptCount val="3"/>
                <c:pt idx="0">
                  <c:v>200</c:v>
                </c:pt>
                <c:pt idx="1">
                  <c:v>227</c:v>
                </c:pt>
                <c:pt idx="2">
                  <c:v>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51168"/>
        <c:axId val="155752704"/>
      </c:scatterChart>
      <c:valAx>
        <c:axId val="155751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752704"/>
        <c:crosses val="autoZero"/>
        <c:crossBetween val="midCat"/>
      </c:valAx>
      <c:valAx>
        <c:axId val="15575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7511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GROWTH'!$C$14,'Polykrikos GROWTH'!$C$17,'Polykrikos GROWTH'!$C$20)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GROWTH'!$G$8,'Polykrikos GROWTH'!$G$11,'Polykrikos GROWTH'!$G$14,'Polykrikos GROWTH'!$G$17,'Polykrikos GROWTH'!$G$20)</c:f>
              <c:numCache>
                <c:formatCode>General</c:formatCode>
                <c:ptCount val="5"/>
                <c:pt idx="0">
                  <c:v>200</c:v>
                </c:pt>
                <c:pt idx="1">
                  <c:v>364</c:v>
                </c:pt>
                <c:pt idx="2">
                  <c:v>609</c:v>
                </c:pt>
                <c:pt idx="3">
                  <c:v>1119</c:v>
                </c:pt>
                <c:pt idx="4">
                  <c:v>2018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785472"/>
        <c:axId val="155787264"/>
      </c:scatterChart>
      <c:valAx>
        <c:axId val="1557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787264"/>
        <c:crosses val="autoZero"/>
        <c:crossBetween val="midCat"/>
      </c:valAx>
      <c:valAx>
        <c:axId val="1557872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7854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'CONTROL CULTURES MONO CLONAL'!$O$7:$O$18</c:f>
              <c:numCache>
                <c:formatCode>General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xVal>
          <c:yVal>
            <c:numRef>
              <c:f>'CONTROL CULTURES MONO CLONAL'!$Y$7:$Y$18</c:f>
              <c:numCache>
                <c:formatCode>General</c:formatCode>
                <c:ptCount val="12"/>
                <c:pt idx="0">
                  <c:v>450</c:v>
                </c:pt>
                <c:pt idx="1">
                  <c:v>536</c:v>
                </c:pt>
                <c:pt idx="2">
                  <c:v>526</c:v>
                </c:pt>
                <c:pt idx="3">
                  <c:v>855</c:v>
                </c:pt>
                <c:pt idx="4">
                  <c:v>725</c:v>
                </c:pt>
                <c:pt idx="5">
                  <c:v>895</c:v>
                </c:pt>
                <c:pt idx="6">
                  <c:v>1125</c:v>
                </c:pt>
                <c:pt idx="7">
                  <c:v>1360</c:v>
                </c:pt>
                <c:pt idx="8">
                  <c:v>1185</c:v>
                </c:pt>
                <c:pt idx="9">
                  <c:v>1620</c:v>
                </c:pt>
                <c:pt idx="10">
                  <c:v>1890</c:v>
                </c:pt>
                <c:pt idx="11">
                  <c:v>1540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32800"/>
        <c:axId val="138334592"/>
      </c:scatterChart>
      <c:valAx>
        <c:axId val="13833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334592"/>
        <c:crosses val="autoZero"/>
        <c:crossBetween val="midCat"/>
      </c:valAx>
      <c:valAx>
        <c:axId val="138334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8332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10282351368139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GROWTH'!$C$15,'Polykrikos GROWTH'!$C$18,'Polykrikos GROWTH'!$C$21)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GROWTH'!$G$9,'Polykrikos GROWTH'!$G$12,'Polykrikos GROWTH'!$G$15,'Polykrikos GROWTH'!$G$18,'Polykrikos GROWTH'!$G$21)</c:f>
              <c:numCache>
                <c:formatCode>General</c:formatCode>
                <c:ptCount val="5"/>
                <c:pt idx="0">
                  <c:v>200</c:v>
                </c:pt>
                <c:pt idx="1">
                  <c:v>348</c:v>
                </c:pt>
                <c:pt idx="2">
                  <c:v>652</c:v>
                </c:pt>
                <c:pt idx="3">
                  <c:v>1106</c:v>
                </c:pt>
                <c:pt idx="4">
                  <c:v>1786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918848"/>
        <c:axId val="147920384"/>
      </c:scatterChart>
      <c:valAx>
        <c:axId val="14791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920384"/>
        <c:crosses val="autoZero"/>
        <c:crossBetween val="midCat"/>
      </c:valAx>
      <c:valAx>
        <c:axId val="1479203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479188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GROWTH'!$C$8,'Polykrikos GROWTH'!$C$11,'Polykrikos GROWTH'!$C$14,'Polykrikos GROWTH'!$C$17,'Polykrikos GROWTH'!$C$20)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GROWTH'!$I$8,'Polykrikos GROWTH'!$I$11,'Polykrikos GROWTH'!$I$14,'Polykrikos GROWTH'!$I$17,'Polykrikos GROWTH'!$I$20)</c:f>
              <c:numCache>
                <c:formatCode>General</c:formatCode>
                <c:ptCount val="5"/>
                <c:pt idx="0">
                  <c:v>200</c:v>
                </c:pt>
                <c:pt idx="1">
                  <c:v>303</c:v>
                </c:pt>
                <c:pt idx="2">
                  <c:v>491</c:v>
                </c:pt>
                <c:pt idx="3">
                  <c:v>456</c:v>
                </c:pt>
                <c:pt idx="4">
                  <c:v>720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809280"/>
        <c:axId val="155810816"/>
      </c:scatterChart>
      <c:valAx>
        <c:axId val="155809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810816"/>
        <c:crosses val="autoZero"/>
        <c:crossBetween val="midCat"/>
      </c:valAx>
      <c:valAx>
        <c:axId val="155810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80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19709879279716"/>
          <c:y val="8.0166399513282985E-2"/>
          <c:w val="0.81650373960922173"/>
          <c:h val="0.82000643676971374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exp"/>
            <c:dispRSqr val="1"/>
            <c:dispEq val="1"/>
            <c:trendlineLbl>
              <c:layout>
                <c:manualLayout>
                  <c:x val="-0.25287261572732367"/>
                  <c:y val="-0.12529073656948017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100"/>
                  </a:pPr>
                  <a:endParaRPr lang="de-DE"/>
                </a:p>
              </c:txPr>
            </c:trendlineLbl>
          </c:trendline>
          <c:xVal>
            <c:numRef>
              <c:f>('Polykrikos GROWTH'!$C$9,'Polykrikos GROWTH'!$C$12,'Polykrikos GROWTH'!$C$15,'Polykrikos GROWTH'!$C$18,'Polykrikos GROWTH'!$C$21)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('Polykrikos GROWTH'!$I$9,'Polykrikos GROWTH'!$I$12,'Polykrikos GROWTH'!$I$15,'Polykrikos GROWTH'!$I$18,'Polykrikos GROWTH'!$I$21)</c:f>
              <c:numCache>
                <c:formatCode>General</c:formatCode>
                <c:ptCount val="5"/>
                <c:pt idx="0">
                  <c:v>200</c:v>
                </c:pt>
                <c:pt idx="1">
                  <c:v>308</c:v>
                </c:pt>
                <c:pt idx="2">
                  <c:v>368</c:v>
                </c:pt>
                <c:pt idx="3">
                  <c:v>345</c:v>
                </c:pt>
                <c:pt idx="4">
                  <c:v>502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13216"/>
        <c:axId val="155915008"/>
      </c:scatterChart>
      <c:valAx>
        <c:axId val="15591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5915008"/>
        <c:crosses val="autoZero"/>
        <c:crossBetween val="midCat"/>
      </c:valAx>
      <c:valAx>
        <c:axId val="155915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5913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50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8.xml"/><Relationship Id="rId13" Type="http://schemas.openxmlformats.org/officeDocument/2006/relationships/chart" Target="../charts/chart63.xml"/><Relationship Id="rId18" Type="http://schemas.openxmlformats.org/officeDocument/2006/relationships/chart" Target="../charts/chart68.xml"/><Relationship Id="rId3" Type="http://schemas.openxmlformats.org/officeDocument/2006/relationships/chart" Target="../charts/chart53.xml"/><Relationship Id="rId21" Type="http://schemas.openxmlformats.org/officeDocument/2006/relationships/chart" Target="../charts/chart71.xml"/><Relationship Id="rId7" Type="http://schemas.openxmlformats.org/officeDocument/2006/relationships/chart" Target="../charts/chart57.xml"/><Relationship Id="rId12" Type="http://schemas.openxmlformats.org/officeDocument/2006/relationships/chart" Target="../charts/chart62.xml"/><Relationship Id="rId17" Type="http://schemas.openxmlformats.org/officeDocument/2006/relationships/chart" Target="../charts/chart67.xml"/><Relationship Id="rId2" Type="http://schemas.openxmlformats.org/officeDocument/2006/relationships/chart" Target="../charts/chart52.xml"/><Relationship Id="rId16" Type="http://schemas.openxmlformats.org/officeDocument/2006/relationships/chart" Target="../charts/chart66.xml"/><Relationship Id="rId20" Type="http://schemas.openxmlformats.org/officeDocument/2006/relationships/chart" Target="../charts/chart70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11" Type="http://schemas.openxmlformats.org/officeDocument/2006/relationships/chart" Target="../charts/chart61.xml"/><Relationship Id="rId24" Type="http://schemas.openxmlformats.org/officeDocument/2006/relationships/chart" Target="../charts/chart74.xml"/><Relationship Id="rId5" Type="http://schemas.openxmlformats.org/officeDocument/2006/relationships/chart" Target="../charts/chart55.xml"/><Relationship Id="rId15" Type="http://schemas.openxmlformats.org/officeDocument/2006/relationships/chart" Target="../charts/chart65.xml"/><Relationship Id="rId23" Type="http://schemas.openxmlformats.org/officeDocument/2006/relationships/chart" Target="../charts/chart73.xml"/><Relationship Id="rId10" Type="http://schemas.openxmlformats.org/officeDocument/2006/relationships/chart" Target="../charts/chart60.xml"/><Relationship Id="rId19" Type="http://schemas.openxmlformats.org/officeDocument/2006/relationships/chart" Target="../charts/chart69.xml"/><Relationship Id="rId4" Type="http://schemas.openxmlformats.org/officeDocument/2006/relationships/chart" Target="../charts/chart54.xml"/><Relationship Id="rId9" Type="http://schemas.openxmlformats.org/officeDocument/2006/relationships/chart" Target="../charts/chart59.xml"/><Relationship Id="rId14" Type="http://schemas.openxmlformats.org/officeDocument/2006/relationships/chart" Target="../charts/chart64.xml"/><Relationship Id="rId22" Type="http://schemas.openxmlformats.org/officeDocument/2006/relationships/chart" Target="../charts/chart72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2.xml"/><Relationship Id="rId13" Type="http://schemas.openxmlformats.org/officeDocument/2006/relationships/chart" Target="../charts/chart87.xml"/><Relationship Id="rId18" Type="http://schemas.openxmlformats.org/officeDocument/2006/relationships/chart" Target="../charts/chart92.xml"/><Relationship Id="rId3" Type="http://schemas.openxmlformats.org/officeDocument/2006/relationships/chart" Target="../charts/chart77.xml"/><Relationship Id="rId7" Type="http://schemas.openxmlformats.org/officeDocument/2006/relationships/chart" Target="../charts/chart81.xml"/><Relationship Id="rId12" Type="http://schemas.openxmlformats.org/officeDocument/2006/relationships/chart" Target="../charts/chart86.xml"/><Relationship Id="rId17" Type="http://schemas.openxmlformats.org/officeDocument/2006/relationships/chart" Target="../charts/chart91.xml"/><Relationship Id="rId2" Type="http://schemas.openxmlformats.org/officeDocument/2006/relationships/chart" Target="../charts/chart76.xml"/><Relationship Id="rId16" Type="http://schemas.openxmlformats.org/officeDocument/2006/relationships/chart" Target="../charts/chart90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11" Type="http://schemas.openxmlformats.org/officeDocument/2006/relationships/chart" Target="../charts/chart85.xml"/><Relationship Id="rId5" Type="http://schemas.openxmlformats.org/officeDocument/2006/relationships/chart" Target="../charts/chart79.xml"/><Relationship Id="rId15" Type="http://schemas.openxmlformats.org/officeDocument/2006/relationships/chart" Target="../charts/chart89.xml"/><Relationship Id="rId10" Type="http://schemas.openxmlformats.org/officeDocument/2006/relationships/chart" Target="../charts/chart84.xml"/><Relationship Id="rId4" Type="http://schemas.openxmlformats.org/officeDocument/2006/relationships/chart" Target="../charts/chart78.xml"/><Relationship Id="rId9" Type="http://schemas.openxmlformats.org/officeDocument/2006/relationships/chart" Target="../charts/chart83.xml"/><Relationship Id="rId14" Type="http://schemas.openxmlformats.org/officeDocument/2006/relationships/chart" Target="../charts/chart8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436790</xdr:colOff>
      <xdr:row>58</xdr:row>
      <xdr:rowOff>0</xdr:rowOff>
    </xdr:from>
    <xdr:to>
      <xdr:col>6</xdr:col>
      <xdr:colOff>240847</xdr:colOff>
      <xdr:row>72</xdr:row>
      <xdr:rowOff>157843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214312</xdr:colOff>
      <xdr:row>19</xdr:row>
      <xdr:rowOff>95249</xdr:rowOff>
    </xdr:from>
    <xdr:to>
      <xdr:col>18</xdr:col>
      <xdr:colOff>247650</xdr:colOff>
      <xdr:row>32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33</xdr:row>
      <xdr:rowOff>9525</xdr:rowOff>
    </xdr:from>
    <xdr:to>
      <xdr:col>18</xdr:col>
      <xdr:colOff>242888</xdr:colOff>
      <xdr:row>46</xdr:row>
      <xdr:rowOff>66676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46</xdr:row>
      <xdr:rowOff>161925</xdr:rowOff>
    </xdr:from>
    <xdr:to>
      <xdr:col>18</xdr:col>
      <xdr:colOff>261938</xdr:colOff>
      <xdr:row>60</xdr:row>
      <xdr:rowOff>28576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0</xdr:rowOff>
    </xdr:from>
    <xdr:to>
      <xdr:col>23</xdr:col>
      <xdr:colOff>33338</xdr:colOff>
      <xdr:row>32</xdr:row>
      <xdr:rowOff>57151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23</xdr:col>
      <xdr:colOff>33338</xdr:colOff>
      <xdr:row>46</xdr:row>
      <xdr:rowOff>57151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47</xdr:row>
      <xdr:rowOff>0</xdr:rowOff>
    </xdr:from>
    <xdr:to>
      <xdr:col>23</xdr:col>
      <xdr:colOff>33338</xdr:colOff>
      <xdr:row>60</xdr:row>
      <xdr:rowOff>57151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190500</xdr:colOff>
      <xdr:row>19</xdr:row>
      <xdr:rowOff>0</xdr:rowOff>
    </xdr:from>
    <xdr:to>
      <xdr:col>27</xdr:col>
      <xdr:colOff>223838</xdr:colOff>
      <xdr:row>32</xdr:row>
      <xdr:rowOff>57151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285750</xdr:colOff>
      <xdr:row>33</xdr:row>
      <xdr:rowOff>47625</xdr:rowOff>
    </xdr:from>
    <xdr:to>
      <xdr:col>27</xdr:col>
      <xdr:colOff>319088</xdr:colOff>
      <xdr:row>46</xdr:row>
      <xdr:rowOff>104776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257175</xdr:colOff>
      <xdr:row>46</xdr:row>
      <xdr:rowOff>180975</xdr:rowOff>
    </xdr:from>
    <xdr:to>
      <xdr:col>27</xdr:col>
      <xdr:colOff>290513</xdr:colOff>
      <xdr:row>60</xdr:row>
      <xdr:rowOff>47626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168729</xdr:colOff>
      <xdr:row>51</xdr:row>
      <xdr:rowOff>70757</xdr:rowOff>
    </xdr:from>
    <xdr:to>
      <xdr:col>6</xdr:col>
      <xdr:colOff>734786</xdr:colOff>
      <xdr:row>66</xdr:row>
      <xdr:rowOff>38100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214312</xdr:colOff>
      <xdr:row>19</xdr:row>
      <xdr:rowOff>95249</xdr:rowOff>
    </xdr:from>
    <xdr:to>
      <xdr:col>18</xdr:col>
      <xdr:colOff>247650</xdr:colOff>
      <xdr:row>32</xdr:row>
      <xdr:rowOff>152400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33</xdr:row>
      <xdr:rowOff>9525</xdr:rowOff>
    </xdr:from>
    <xdr:to>
      <xdr:col>18</xdr:col>
      <xdr:colOff>242888</xdr:colOff>
      <xdr:row>46</xdr:row>
      <xdr:rowOff>66676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46</xdr:row>
      <xdr:rowOff>161925</xdr:rowOff>
    </xdr:from>
    <xdr:to>
      <xdr:col>18</xdr:col>
      <xdr:colOff>261938</xdr:colOff>
      <xdr:row>60</xdr:row>
      <xdr:rowOff>28576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0</xdr:rowOff>
    </xdr:from>
    <xdr:to>
      <xdr:col>23</xdr:col>
      <xdr:colOff>33338</xdr:colOff>
      <xdr:row>32</xdr:row>
      <xdr:rowOff>57151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23</xdr:col>
      <xdr:colOff>33338</xdr:colOff>
      <xdr:row>46</xdr:row>
      <xdr:rowOff>57151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190500</xdr:colOff>
      <xdr:row>19</xdr:row>
      <xdr:rowOff>0</xdr:rowOff>
    </xdr:from>
    <xdr:to>
      <xdr:col>27</xdr:col>
      <xdr:colOff>223838</xdr:colOff>
      <xdr:row>32</xdr:row>
      <xdr:rowOff>57151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285750</xdr:colOff>
      <xdr:row>33</xdr:row>
      <xdr:rowOff>47625</xdr:rowOff>
    </xdr:from>
    <xdr:to>
      <xdr:col>27</xdr:col>
      <xdr:colOff>319088</xdr:colOff>
      <xdr:row>46</xdr:row>
      <xdr:rowOff>104776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257175</xdr:colOff>
      <xdr:row>46</xdr:row>
      <xdr:rowOff>180975</xdr:rowOff>
    </xdr:from>
    <xdr:to>
      <xdr:col>27</xdr:col>
      <xdr:colOff>290513</xdr:colOff>
      <xdr:row>60</xdr:row>
      <xdr:rowOff>47626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675409</xdr:colOff>
      <xdr:row>46</xdr:row>
      <xdr:rowOff>155864</xdr:rowOff>
    </xdr:from>
    <xdr:to>
      <xdr:col>22</xdr:col>
      <xdr:colOff>708747</xdr:colOff>
      <xdr:row>60</xdr:row>
      <xdr:rowOff>22515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51</xdr:row>
      <xdr:rowOff>35378</xdr:rowOff>
    </xdr:from>
    <xdr:to>
      <xdr:col>8</xdr:col>
      <xdr:colOff>106135</xdr:colOff>
      <xdr:row>71</xdr:row>
      <xdr:rowOff>144235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214312</xdr:colOff>
      <xdr:row>19</xdr:row>
      <xdr:rowOff>95249</xdr:rowOff>
    </xdr:from>
    <xdr:to>
      <xdr:col>18</xdr:col>
      <xdr:colOff>247650</xdr:colOff>
      <xdr:row>32</xdr:row>
      <xdr:rowOff>152400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33</xdr:row>
      <xdr:rowOff>9525</xdr:rowOff>
    </xdr:from>
    <xdr:to>
      <xdr:col>18</xdr:col>
      <xdr:colOff>242888</xdr:colOff>
      <xdr:row>46</xdr:row>
      <xdr:rowOff>66676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46</xdr:row>
      <xdr:rowOff>161925</xdr:rowOff>
    </xdr:from>
    <xdr:to>
      <xdr:col>18</xdr:col>
      <xdr:colOff>261938</xdr:colOff>
      <xdr:row>60</xdr:row>
      <xdr:rowOff>28576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0</xdr:rowOff>
    </xdr:from>
    <xdr:to>
      <xdr:col>23</xdr:col>
      <xdr:colOff>33338</xdr:colOff>
      <xdr:row>32</xdr:row>
      <xdr:rowOff>57151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23</xdr:col>
      <xdr:colOff>33338</xdr:colOff>
      <xdr:row>46</xdr:row>
      <xdr:rowOff>57151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47</xdr:row>
      <xdr:rowOff>0</xdr:rowOff>
    </xdr:from>
    <xdr:to>
      <xdr:col>23</xdr:col>
      <xdr:colOff>33338</xdr:colOff>
      <xdr:row>60</xdr:row>
      <xdr:rowOff>57151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190500</xdr:colOff>
      <xdr:row>19</xdr:row>
      <xdr:rowOff>0</xdr:rowOff>
    </xdr:from>
    <xdr:to>
      <xdr:col>27</xdr:col>
      <xdr:colOff>223838</xdr:colOff>
      <xdr:row>32</xdr:row>
      <xdr:rowOff>57151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285750</xdr:colOff>
      <xdr:row>33</xdr:row>
      <xdr:rowOff>47625</xdr:rowOff>
    </xdr:from>
    <xdr:to>
      <xdr:col>27</xdr:col>
      <xdr:colOff>319088</xdr:colOff>
      <xdr:row>46</xdr:row>
      <xdr:rowOff>104776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257175</xdr:colOff>
      <xdr:row>46</xdr:row>
      <xdr:rowOff>180975</xdr:rowOff>
    </xdr:from>
    <xdr:to>
      <xdr:col>27</xdr:col>
      <xdr:colOff>290513</xdr:colOff>
      <xdr:row>60</xdr:row>
      <xdr:rowOff>47626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48491</xdr:rowOff>
    </xdr:from>
    <xdr:to>
      <xdr:col>8</xdr:col>
      <xdr:colOff>318653</xdr:colOff>
      <xdr:row>75</xdr:row>
      <xdr:rowOff>183573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214312</xdr:colOff>
      <xdr:row>19</xdr:row>
      <xdr:rowOff>95249</xdr:rowOff>
    </xdr:from>
    <xdr:to>
      <xdr:col>18</xdr:col>
      <xdr:colOff>247650</xdr:colOff>
      <xdr:row>32</xdr:row>
      <xdr:rowOff>152400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33</xdr:row>
      <xdr:rowOff>9525</xdr:rowOff>
    </xdr:from>
    <xdr:to>
      <xdr:col>18</xdr:col>
      <xdr:colOff>242888</xdr:colOff>
      <xdr:row>46</xdr:row>
      <xdr:rowOff>66676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46</xdr:row>
      <xdr:rowOff>161925</xdr:rowOff>
    </xdr:from>
    <xdr:to>
      <xdr:col>18</xdr:col>
      <xdr:colOff>261938</xdr:colOff>
      <xdr:row>60</xdr:row>
      <xdr:rowOff>28576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0</xdr:rowOff>
    </xdr:from>
    <xdr:to>
      <xdr:col>23</xdr:col>
      <xdr:colOff>33338</xdr:colOff>
      <xdr:row>32</xdr:row>
      <xdr:rowOff>57151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23</xdr:col>
      <xdr:colOff>33338</xdr:colOff>
      <xdr:row>46</xdr:row>
      <xdr:rowOff>57151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47</xdr:row>
      <xdr:rowOff>0</xdr:rowOff>
    </xdr:from>
    <xdr:to>
      <xdr:col>23</xdr:col>
      <xdr:colOff>33338</xdr:colOff>
      <xdr:row>60</xdr:row>
      <xdr:rowOff>57151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190500</xdr:colOff>
      <xdr:row>19</xdr:row>
      <xdr:rowOff>0</xdr:rowOff>
    </xdr:from>
    <xdr:to>
      <xdr:col>27</xdr:col>
      <xdr:colOff>223838</xdr:colOff>
      <xdr:row>32</xdr:row>
      <xdr:rowOff>57151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285750</xdr:colOff>
      <xdr:row>33</xdr:row>
      <xdr:rowOff>47625</xdr:rowOff>
    </xdr:from>
    <xdr:to>
      <xdr:col>27</xdr:col>
      <xdr:colOff>319088</xdr:colOff>
      <xdr:row>46</xdr:row>
      <xdr:rowOff>104776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257175</xdr:colOff>
      <xdr:row>46</xdr:row>
      <xdr:rowOff>180975</xdr:rowOff>
    </xdr:from>
    <xdr:to>
      <xdr:col>27</xdr:col>
      <xdr:colOff>290513</xdr:colOff>
      <xdr:row>60</xdr:row>
      <xdr:rowOff>47626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636814</xdr:colOff>
      <xdr:row>51</xdr:row>
      <xdr:rowOff>57150</xdr:rowOff>
    </xdr:from>
    <xdr:to>
      <xdr:col>7</xdr:col>
      <xdr:colOff>440872</xdr:colOff>
      <xdr:row>66</xdr:row>
      <xdr:rowOff>24493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214312</xdr:colOff>
      <xdr:row>19</xdr:row>
      <xdr:rowOff>95249</xdr:rowOff>
    </xdr:from>
    <xdr:to>
      <xdr:col>18</xdr:col>
      <xdr:colOff>247650</xdr:colOff>
      <xdr:row>32</xdr:row>
      <xdr:rowOff>152400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209550</xdr:colOff>
      <xdr:row>33</xdr:row>
      <xdr:rowOff>9525</xdr:rowOff>
    </xdr:from>
    <xdr:to>
      <xdr:col>18</xdr:col>
      <xdr:colOff>242888</xdr:colOff>
      <xdr:row>46</xdr:row>
      <xdr:rowOff>66676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228600</xdr:colOff>
      <xdr:row>46</xdr:row>
      <xdr:rowOff>161925</xdr:rowOff>
    </xdr:from>
    <xdr:to>
      <xdr:col>18</xdr:col>
      <xdr:colOff>261938</xdr:colOff>
      <xdr:row>60</xdr:row>
      <xdr:rowOff>28576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19</xdr:row>
      <xdr:rowOff>0</xdr:rowOff>
    </xdr:from>
    <xdr:to>
      <xdr:col>23</xdr:col>
      <xdr:colOff>33338</xdr:colOff>
      <xdr:row>32</xdr:row>
      <xdr:rowOff>57151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23</xdr:col>
      <xdr:colOff>33338</xdr:colOff>
      <xdr:row>46</xdr:row>
      <xdr:rowOff>57151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47</xdr:row>
      <xdr:rowOff>0</xdr:rowOff>
    </xdr:from>
    <xdr:to>
      <xdr:col>23</xdr:col>
      <xdr:colOff>33338</xdr:colOff>
      <xdr:row>60</xdr:row>
      <xdr:rowOff>57151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190500</xdr:colOff>
      <xdr:row>19</xdr:row>
      <xdr:rowOff>0</xdr:rowOff>
    </xdr:from>
    <xdr:to>
      <xdr:col>27</xdr:col>
      <xdr:colOff>223838</xdr:colOff>
      <xdr:row>32</xdr:row>
      <xdr:rowOff>57151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285750</xdr:colOff>
      <xdr:row>33</xdr:row>
      <xdr:rowOff>47625</xdr:rowOff>
    </xdr:from>
    <xdr:to>
      <xdr:col>27</xdr:col>
      <xdr:colOff>319088</xdr:colOff>
      <xdr:row>46</xdr:row>
      <xdr:rowOff>104776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257175</xdr:colOff>
      <xdr:row>46</xdr:row>
      <xdr:rowOff>180975</xdr:rowOff>
    </xdr:from>
    <xdr:to>
      <xdr:col>27</xdr:col>
      <xdr:colOff>290513</xdr:colOff>
      <xdr:row>60</xdr:row>
      <xdr:rowOff>47626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90</xdr:row>
      <xdr:rowOff>95249</xdr:rowOff>
    </xdr:from>
    <xdr:to>
      <xdr:col>5</xdr:col>
      <xdr:colOff>38100</xdr:colOff>
      <xdr:row>103</xdr:row>
      <xdr:rowOff>152400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104</xdr:row>
      <xdr:rowOff>9525</xdr:rowOff>
    </xdr:from>
    <xdr:to>
      <xdr:col>5</xdr:col>
      <xdr:colOff>33338</xdr:colOff>
      <xdr:row>117</xdr:row>
      <xdr:rowOff>77259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117</xdr:row>
      <xdr:rowOff>172508</xdr:rowOff>
    </xdr:from>
    <xdr:to>
      <xdr:col>5</xdr:col>
      <xdr:colOff>52388</xdr:colOff>
      <xdr:row>131</xdr:row>
      <xdr:rowOff>49743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552450</xdr:colOff>
      <xdr:row>90</xdr:row>
      <xdr:rowOff>0</xdr:rowOff>
    </xdr:from>
    <xdr:to>
      <xdr:col>9</xdr:col>
      <xdr:colOff>585788</xdr:colOff>
      <xdr:row>103</xdr:row>
      <xdr:rowOff>57151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552450</xdr:colOff>
      <xdr:row>104</xdr:row>
      <xdr:rowOff>0</xdr:rowOff>
    </xdr:from>
    <xdr:to>
      <xdr:col>9</xdr:col>
      <xdr:colOff>585788</xdr:colOff>
      <xdr:row>117</xdr:row>
      <xdr:rowOff>67734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552450</xdr:colOff>
      <xdr:row>118</xdr:row>
      <xdr:rowOff>10583</xdr:rowOff>
    </xdr:from>
    <xdr:to>
      <xdr:col>9</xdr:col>
      <xdr:colOff>585788</xdr:colOff>
      <xdr:row>131</xdr:row>
      <xdr:rowOff>78318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4762</xdr:colOff>
      <xdr:row>90</xdr:row>
      <xdr:rowOff>95249</xdr:rowOff>
    </xdr:from>
    <xdr:to>
      <xdr:col>15</xdr:col>
      <xdr:colOff>38100</xdr:colOff>
      <xdr:row>103</xdr:row>
      <xdr:rowOff>152400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104</xdr:row>
      <xdr:rowOff>9525</xdr:rowOff>
    </xdr:from>
    <xdr:to>
      <xdr:col>15</xdr:col>
      <xdr:colOff>33338</xdr:colOff>
      <xdr:row>117</xdr:row>
      <xdr:rowOff>77259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19050</xdr:colOff>
      <xdr:row>117</xdr:row>
      <xdr:rowOff>172508</xdr:rowOff>
    </xdr:from>
    <xdr:to>
      <xdr:col>15</xdr:col>
      <xdr:colOff>52388</xdr:colOff>
      <xdr:row>131</xdr:row>
      <xdr:rowOff>49743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552450</xdr:colOff>
      <xdr:row>90</xdr:row>
      <xdr:rowOff>0</xdr:rowOff>
    </xdr:from>
    <xdr:to>
      <xdr:col>19</xdr:col>
      <xdr:colOff>585788</xdr:colOff>
      <xdr:row>103</xdr:row>
      <xdr:rowOff>57151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552450</xdr:colOff>
      <xdr:row>104</xdr:row>
      <xdr:rowOff>0</xdr:rowOff>
    </xdr:from>
    <xdr:to>
      <xdr:col>19</xdr:col>
      <xdr:colOff>585788</xdr:colOff>
      <xdr:row>117</xdr:row>
      <xdr:rowOff>67734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552450</xdr:colOff>
      <xdr:row>118</xdr:row>
      <xdr:rowOff>10583</xdr:rowOff>
    </xdr:from>
    <xdr:to>
      <xdr:col>19</xdr:col>
      <xdr:colOff>585788</xdr:colOff>
      <xdr:row>131</xdr:row>
      <xdr:rowOff>78318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22</xdr:col>
      <xdr:colOff>4762</xdr:colOff>
      <xdr:row>90</xdr:row>
      <xdr:rowOff>95249</xdr:rowOff>
    </xdr:from>
    <xdr:to>
      <xdr:col>26</xdr:col>
      <xdr:colOff>38100</xdr:colOff>
      <xdr:row>103</xdr:row>
      <xdr:rowOff>152400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0</xdr:colOff>
      <xdr:row>104</xdr:row>
      <xdr:rowOff>9525</xdr:rowOff>
    </xdr:from>
    <xdr:to>
      <xdr:col>26</xdr:col>
      <xdr:colOff>33338</xdr:colOff>
      <xdr:row>117</xdr:row>
      <xdr:rowOff>77259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22</xdr:col>
      <xdr:colOff>19050</xdr:colOff>
      <xdr:row>117</xdr:row>
      <xdr:rowOff>172508</xdr:rowOff>
    </xdr:from>
    <xdr:to>
      <xdr:col>26</xdr:col>
      <xdr:colOff>52388</xdr:colOff>
      <xdr:row>131</xdr:row>
      <xdr:rowOff>49743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26</xdr:col>
      <xdr:colOff>552450</xdr:colOff>
      <xdr:row>90</xdr:row>
      <xdr:rowOff>0</xdr:rowOff>
    </xdr:from>
    <xdr:to>
      <xdr:col>30</xdr:col>
      <xdr:colOff>585788</xdr:colOff>
      <xdr:row>103</xdr:row>
      <xdr:rowOff>57151</xdr:rowOff>
    </xdr:to>
    <xdr:graphicFrame macro="">
      <xdr:nvGraphicFramePr>
        <xdr:cNvPr id="23" name="Diagramm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26</xdr:col>
      <xdr:colOff>552450</xdr:colOff>
      <xdr:row>104</xdr:row>
      <xdr:rowOff>0</xdr:rowOff>
    </xdr:from>
    <xdr:to>
      <xdr:col>30</xdr:col>
      <xdr:colOff>585788</xdr:colOff>
      <xdr:row>117</xdr:row>
      <xdr:rowOff>67734</xdr:rowOff>
    </xdr:to>
    <xdr:graphicFrame macro="">
      <xdr:nvGraphicFramePr>
        <xdr:cNvPr id="24" name="Diagramm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26</xdr:col>
      <xdr:colOff>552450</xdr:colOff>
      <xdr:row>118</xdr:row>
      <xdr:rowOff>10583</xdr:rowOff>
    </xdr:from>
    <xdr:to>
      <xdr:col>30</xdr:col>
      <xdr:colOff>585788</xdr:colOff>
      <xdr:row>131</xdr:row>
      <xdr:rowOff>78318</xdr:rowOff>
    </xdr:to>
    <xdr:graphicFrame macro="">
      <xdr:nvGraphicFramePr>
        <xdr:cNvPr id="25" name="Diagramm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32</xdr:col>
      <xdr:colOff>4762</xdr:colOff>
      <xdr:row>90</xdr:row>
      <xdr:rowOff>95249</xdr:rowOff>
    </xdr:from>
    <xdr:to>
      <xdr:col>36</xdr:col>
      <xdr:colOff>38100</xdr:colOff>
      <xdr:row>103</xdr:row>
      <xdr:rowOff>152400</xdr:rowOff>
    </xdr:to>
    <xdr:graphicFrame macro="">
      <xdr:nvGraphicFramePr>
        <xdr:cNvPr id="26" name="Diagramm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32</xdr:col>
      <xdr:colOff>0</xdr:colOff>
      <xdr:row>104</xdr:row>
      <xdr:rowOff>9525</xdr:rowOff>
    </xdr:from>
    <xdr:to>
      <xdr:col>36</xdr:col>
      <xdr:colOff>33338</xdr:colOff>
      <xdr:row>117</xdr:row>
      <xdr:rowOff>77259</xdr:rowOff>
    </xdr:to>
    <xdr:graphicFrame macro="">
      <xdr:nvGraphicFramePr>
        <xdr:cNvPr id="27" name="Diagramm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32</xdr:col>
      <xdr:colOff>19050</xdr:colOff>
      <xdr:row>117</xdr:row>
      <xdr:rowOff>172508</xdr:rowOff>
    </xdr:from>
    <xdr:to>
      <xdr:col>36</xdr:col>
      <xdr:colOff>52388</xdr:colOff>
      <xdr:row>131</xdr:row>
      <xdr:rowOff>49743</xdr:rowOff>
    </xdr:to>
    <xdr:graphicFrame macro="">
      <xdr:nvGraphicFramePr>
        <xdr:cNvPr id="28" name="Diagramm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36</xdr:col>
      <xdr:colOff>552450</xdr:colOff>
      <xdr:row>90</xdr:row>
      <xdr:rowOff>0</xdr:rowOff>
    </xdr:from>
    <xdr:to>
      <xdr:col>40</xdr:col>
      <xdr:colOff>585788</xdr:colOff>
      <xdr:row>103</xdr:row>
      <xdr:rowOff>57151</xdr:rowOff>
    </xdr:to>
    <xdr:graphicFrame macro="">
      <xdr:nvGraphicFramePr>
        <xdr:cNvPr id="29" name="Diagramm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36</xdr:col>
      <xdr:colOff>552450</xdr:colOff>
      <xdr:row>104</xdr:row>
      <xdr:rowOff>0</xdr:rowOff>
    </xdr:from>
    <xdr:to>
      <xdr:col>40</xdr:col>
      <xdr:colOff>585788</xdr:colOff>
      <xdr:row>117</xdr:row>
      <xdr:rowOff>67734</xdr:rowOff>
    </xdr:to>
    <xdr:graphicFrame macro="">
      <xdr:nvGraphicFramePr>
        <xdr:cNvPr id="30" name="Diagramm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36</xdr:col>
      <xdr:colOff>552450</xdr:colOff>
      <xdr:row>118</xdr:row>
      <xdr:rowOff>10583</xdr:rowOff>
    </xdr:from>
    <xdr:to>
      <xdr:col>40</xdr:col>
      <xdr:colOff>585788</xdr:colOff>
      <xdr:row>131</xdr:row>
      <xdr:rowOff>78318</xdr:rowOff>
    </xdr:to>
    <xdr:graphicFrame macro="">
      <xdr:nvGraphicFramePr>
        <xdr:cNvPr id="31" name="Diagramm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109537</xdr:colOff>
      <xdr:row>23</xdr:row>
      <xdr:rowOff>161925</xdr:rowOff>
    </xdr:from>
    <xdr:to>
      <xdr:col>5</xdr:col>
      <xdr:colOff>142875</xdr:colOff>
      <xdr:row>37</xdr:row>
      <xdr:rowOff>28576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425450</xdr:colOff>
      <xdr:row>23</xdr:row>
      <xdr:rowOff>159809</xdr:rowOff>
    </xdr:from>
    <xdr:to>
      <xdr:col>9</xdr:col>
      <xdr:colOff>458788</xdr:colOff>
      <xdr:row>37</xdr:row>
      <xdr:rowOff>43778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640291</xdr:colOff>
      <xdr:row>24</xdr:row>
      <xdr:rowOff>19436</xdr:rowOff>
    </xdr:from>
    <xdr:to>
      <xdr:col>13</xdr:col>
      <xdr:colOff>673629</xdr:colOff>
      <xdr:row>37</xdr:row>
      <xdr:rowOff>93905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243417</xdr:colOff>
      <xdr:row>23</xdr:row>
      <xdr:rowOff>0</xdr:rowOff>
    </xdr:from>
    <xdr:to>
      <xdr:col>18</xdr:col>
      <xdr:colOff>276755</xdr:colOff>
      <xdr:row>36</xdr:row>
      <xdr:rowOff>57151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643996</xdr:colOff>
      <xdr:row>22</xdr:row>
      <xdr:rowOff>167218</xdr:rowOff>
    </xdr:from>
    <xdr:to>
      <xdr:col>22</xdr:col>
      <xdr:colOff>677334</xdr:colOff>
      <xdr:row>36</xdr:row>
      <xdr:rowOff>51187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424922</xdr:colOff>
      <xdr:row>23</xdr:row>
      <xdr:rowOff>26844</xdr:rowOff>
    </xdr:from>
    <xdr:to>
      <xdr:col>27</xdr:col>
      <xdr:colOff>458260</xdr:colOff>
      <xdr:row>36</xdr:row>
      <xdr:rowOff>101313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5</xdr:col>
      <xdr:colOff>33338</xdr:colOff>
      <xdr:row>52</xdr:row>
      <xdr:rowOff>57151</xdr:rowOff>
    </xdr:to>
    <xdr:graphicFrame macro="">
      <xdr:nvGraphicFramePr>
        <xdr:cNvPr id="8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5</xdr:col>
      <xdr:colOff>33338</xdr:colOff>
      <xdr:row>68</xdr:row>
      <xdr:rowOff>57151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465667</xdr:colOff>
      <xdr:row>38</xdr:row>
      <xdr:rowOff>169334</xdr:rowOff>
    </xdr:from>
    <xdr:to>
      <xdr:col>9</xdr:col>
      <xdr:colOff>499005</xdr:colOff>
      <xdr:row>52</xdr:row>
      <xdr:rowOff>53303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402166</xdr:colOff>
      <xdr:row>54</xdr:row>
      <xdr:rowOff>31750</xdr:rowOff>
    </xdr:from>
    <xdr:to>
      <xdr:col>9</xdr:col>
      <xdr:colOff>435504</xdr:colOff>
      <xdr:row>67</xdr:row>
      <xdr:rowOff>106219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39</xdr:row>
      <xdr:rowOff>0</xdr:rowOff>
    </xdr:from>
    <xdr:to>
      <xdr:col>14</xdr:col>
      <xdr:colOff>33338</xdr:colOff>
      <xdr:row>52</xdr:row>
      <xdr:rowOff>74469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14</xdr:col>
      <xdr:colOff>33338</xdr:colOff>
      <xdr:row>67</xdr:row>
      <xdr:rowOff>74469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349250</xdr:colOff>
      <xdr:row>38</xdr:row>
      <xdr:rowOff>158750</xdr:rowOff>
    </xdr:from>
    <xdr:to>
      <xdr:col>18</xdr:col>
      <xdr:colOff>382588</xdr:colOff>
      <xdr:row>52</xdr:row>
      <xdr:rowOff>25401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14</xdr:col>
      <xdr:colOff>285750</xdr:colOff>
      <xdr:row>54</xdr:row>
      <xdr:rowOff>52916</xdr:rowOff>
    </xdr:from>
    <xdr:to>
      <xdr:col>18</xdr:col>
      <xdr:colOff>319088</xdr:colOff>
      <xdr:row>67</xdr:row>
      <xdr:rowOff>110067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19</xdr:col>
      <xdr:colOff>0</xdr:colOff>
      <xdr:row>39</xdr:row>
      <xdr:rowOff>0</xdr:rowOff>
    </xdr:from>
    <xdr:to>
      <xdr:col>23</xdr:col>
      <xdr:colOff>33338</xdr:colOff>
      <xdr:row>52</xdr:row>
      <xdr:rowOff>74469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19</xdr:col>
      <xdr:colOff>0</xdr:colOff>
      <xdr:row>54</xdr:row>
      <xdr:rowOff>0</xdr:rowOff>
    </xdr:from>
    <xdr:to>
      <xdr:col>23</xdr:col>
      <xdr:colOff>33338</xdr:colOff>
      <xdr:row>67</xdr:row>
      <xdr:rowOff>74469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23</xdr:col>
      <xdr:colOff>624417</xdr:colOff>
      <xdr:row>38</xdr:row>
      <xdr:rowOff>179917</xdr:rowOff>
    </xdr:from>
    <xdr:to>
      <xdr:col>27</xdr:col>
      <xdr:colOff>657755</xdr:colOff>
      <xdr:row>52</xdr:row>
      <xdr:rowOff>63886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24</xdr:col>
      <xdr:colOff>0</xdr:colOff>
      <xdr:row>54</xdr:row>
      <xdr:rowOff>0</xdr:rowOff>
    </xdr:from>
    <xdr:to>
      <xdr:col>28</xdr:col>
      <xdr:colOff>33338</xdr:colOff>
      <xdr:row>67</xdr:row>
      <xdr:rowOff>74469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zoomScaleNormal="100" workbookViewId="0">
      <selection activeCell="V19" sqref="V19"/>
    </sheetView>
  </sheetViews>
  <sheetFormatPr baseColWidth="10" defaultRowHeight="15" x14ac:dyDescent="0.25"/>
  <sheetData>
    <row r="1" spans="1:26" x14ac:dyDescent="0.25">
      <c r="B1">
        <v>2</v>
      </c>
      <c r="F1">
        <v>4</v>
      </c>
      <c r="J1" t="s">
        <v>4</v>
      </c>
      <c r="P1" t="s">
        <v>32</v>
      </c>
    </row>
    <row r="2" spans="1:26" x14ac:dyDescent="0.25">
      <c r="P2" t="s">
        <v>33</v>
      </c>
      <c r="U2" t="s">
        <v>39</v>
      </c>
      <c r="X2" t="s">
        <v>40</v>
      </c>
    </row>
    <row r="3" spans="1:26" x14ac:dyDescent="0.25">
      <c r="B3" t="s">
        <v>1</v>
      </c>
      <c r="C3" t="s">
        <v>2</v>
      </c>
      <c r="D3" t="s">
        <v>3</v>
      </c>
      <c r="F3" t="s">
        <v>1</v>
      </c>
      <c r="G3" t="s">
        <v>2</v>
      </c>
      <c r="H3" t="s">
        <v>3</v>
      </c>
      <c r="J3" t="s">
        <v>1</v>
      </c>
      <c r="K3" t="s">
        <v>2</v>
      </c>
      <c r="L3" t="s">
        <v>3</v>
      </c>
      <c r="P3" t="s">
        <v>34</v>
      </c>
    </row>
    <row r="4" spans="1:26" x14ac:dyDescent="0.25">
      <c r="A4" t="s">
        <v>0</v>
      </c>
      <c r="B4">
        <v>182</v>
      </c>
      <c r="C4">
        <v>222</v>
      </c>
      <c r="D4">
        <v>248</v>
      </c>
      <c r="E4" t="s">
        <v>0</v>
      </c>
      <c r="F4">
        <v>225</v>
      </c>
      <c r="G4">
        <v>238</v>
      </c>
      <c r="H4">
        <v>221</v>
      </c>
      <c r="I4" t="s">
        <v>0</v>
      </c>
      <c r="J4">
        <v>260</v>
      </c>
      <c r="K4">
        <v>246</v>
      </c>
      <c r="L4">
        <v>260</v>
      </c>
      <c r="O4">
        <v>0</v>
      </c>
      <c r="P4">
        <f>B4*2</f>
        <v>364</v>
      </c>
      <c r="Q4">
        <f t="shared" ref="Q4:R6" si="0">C4*2</f>
        <v>444</v>
      </c>
      <c r="R4">
        <f t="shared" si="0"/>
        <v>496</v>
      </c>
      <c r="T4">
        <f t="shared" ref="T4:T6" si="1">F4*2</f>
        <v>450</v>
      </c>
      <c r="U4">
        <f t="shared" ref="U4:U6" si="2">G4*2</f>
        <v>476</v>
      </c>
      <c r="V4">
        <f t="shared" ref="V4:V6" si="3">H4*2</f>
        <v>442</v>
      </c>
      <c r="X4">
        <f t="shared" ref="X4:X6" si="4">J4*2</f>
        <v>520</v>
      </c>
      <c r="Y4">
        <f t="shared" ref="Y4:Y6" si="5">K4*2</f>
        <v>492</v>
      </c>
      <c r="Z4">
        <f t="shared" ref="Z4:Z6" si="6">L4*2</f>
        <v>520</v>
      </c>
    </row>
    <row r="5" spans="1:26" x14ac:dyDescent="0.25">
      <c r="A5" t="s">
        <v>5</v>
      </c>
      <c r="B5">
        <v>221</v>
      </c>
      <c r="C5">
        <v>222</v>
      </c>
      <c r="D5">
        <v>228</v>
      </c>
      <c r="E5" t="s">
        <v>5</v>
      </c>
      <c r="F5">
        <v>232</v>
      </c>
      <c r="G5">
        <v>230</v>
      </c>
      <c r="H5">
        <v>236</v>
      </c>
      <c r="I5" t="s">
        <v>5</v>
      </c>
      <c r="J5">
        <v>254</v>
      </c>
      <c r="K5">
        <v>278</v>
      </c>
      <c r="L5">
        <v>282</v>
      </c>
      <c r="O5">
        <v>0</v>
      </c>
      <c r="P5">
        <f t="shared" ref="P5:P6" si="7">B5*2</f>
        <v>442</v>
      </c>
      <c r="Q5">
        <f t="shared" si="0"/>
        <v>444</v>
      </c>
      <c r="R5">
        <f t="shared" si="0"/>
        <v>456</v>
      </c>
      <c r="T5">
        <f t="shared" si="1"/>
        <v>464</v>
      </c>
      <c r="U5">
        <f t="shared" si="2"/>
        <v>460</v>
      </c>
      <c r="V5">
        <f t="shared" si="3"/>
        <v>472</v>
      </c>
      <c r="X5">
        <f t="shared" si="4"/>
        <v>508</v>
      </c>
      <c r="Y5">
        <f t="shared" si="5"/>
        <v>556</v>
      </c>
      <c r="Z5">
        <f t="shared" si="6"/>
        <v>564</v>
      </c>
    </row>
    <row r="6" spans="1:26" x14ac:dyDescent="0.25">
      <c r="B6">
        <v>233</v>
      </c>
      <c r="C6">
        <v>231</v>
      </c>
      <c r="D6">
        <v>215</v>
      </c>
      <c r="F6">
        <v>219</v>
      </c>
      <c r="G6">
        <v>228</v>
      </c>
      <c r="H6">
        <v>233</v>
      </c>
      <c r="J6">
        <v>276</v>
      </c>
      <c r="K6">
        <v>257</v>
      </c>
      <c r="L6">
        <v>219</v>
      </c>
      <c r="O6">
        <v>0</v>
      </c>
      <c r="P6">
        <f t="shared" si="7"/>
        <v>466</v>
      </c>
      <c r="Q6">
        <f t="shared" si="0"/>
        <v>462</v>
      </c>
      <c r="R6">
        <f t="shared" si="0"/>
        <v>430</v>
      </c>
      <c r="T6">
        <f t="shared" si="1"/>
        <v>438</v>
      </c>
      <c r="U6">
        <f t="shared" si="2"/>
        <v>456</v>
      </c>
      <c r="V6">
        <f t="shared" si="3"/>
        <v>466</v>
      </c>
      <c r="X6">
        <f t="shared" si="4"/>
        <v>552</v>
      </c>
      <c r="Y6">
        <f t="shared" si="5"/>
        <v>514</v>
      </c>
      <c r="Z6">
        <f t="shared" si="6"/>
        <v>438</v>
      </c>
    </row>
    <row r="7" spans="1:26" x14ac:dyDescent="0.25">
      <c r="A7" t="s">
        <v>10</v>
      </c>
      <c r="B7" s="1">
        <f>AVERAGE(B4:B6)</f>
        <v>212</v>
      </c>
      <c r="C7" s="1">
        <f t="shared" ref="C7:D7" si="8">AVERAGE(C4:C6)</f>
        <v>225</v>
      </c>
      <c r="D7" s="1">
        <f t="shared" si="8"/>
        <v>230.33333333333334</v>
      </c>
      <c r="E7" s="1"/>
      <c r="F7" s="1">
        <f>AVERAGE(F4:F6)</f>
        <v>225.33333333333334</v>
      </c>
      <c r="G7" s="1">
        <f t="shared" ref="G7:H7" si="9">AVERAGE(G4:G6)</f>
        <v>232</v>
      </c>
      <c r="H7" s="1">
        <f t="shared" si="9"/>
        <v>230</v>
      </c>
      <c r="I7" s="1"/>
      <c r="J7" s="1">
        <f>AVERAGE(J4:J6)</f>
        <v>263.33333333333331</v>
      </c>
      <c r="K7" s="1">
        <f t="shared" ref="K7:L7" si="10">AVERAGE(K4:K6)</f>
        <v>260.33333333333331</v>
      </c>
      <c r="L7" s="1">
        <f t="shared" si="10"/>
        <v>253.66666666666666</v>
      </c>
      <c r="O7">
        <v>1</v>
      </c>
      <c r="P7">
        <f>B12*2</f>
        <v>430</v>
      </c>
      <c r="Q7">
        <f t="shared" ref="Q7:R9" si="11">C12*2</f>
        <v>450</v>
      </c>
      <c r="R7">
        <f t="shared" si="11"/>
        <v>458</v>
      </c>
      <c r="T7">
        <f t="shared" ref="T7:T9" si="12">F12*2</f>
        <v>434</v>
      </c>
      <c r="U7">
        <f t="shared" ref="U7:U9" si="13">G12*2</f>
        <v>424</v>
      </c>
      <c r="V7">
        <f t="shared" ref="V7:V9" si="14">H12*2</f>
        <v>406</v>
      </c>
      <c r="X7">
        <f t="shared" ref="X7:X9" si="15">J12*2</f>
        <v>480</v>
      </c>
      <c r="Y7">
        <f t="shared" ref="Y7:Y9" si="16">K12*2</f>
        <v>450</v>
      </c>
      <c r="Z7">
        <f t="shared" ref="Z7:Z9" si="17">L12*2</f>
        <v>460</v>
      </c>
    </row>
    <row r="8" spans="1:26" x14ac:dyDescent="0.25">
      <c r="A8" t="s">
        <v>11</v>
      </c>
      <c r="B8" s="1">
        <f>STDEV(B4:B6)</f>
        <v>26.664583251946766</v>
      </c>
      <c r="C8" s="1">
        <f t="shared" ref="C8:D8" si="18">STDEV(C4:C6)</f>
        <v>5.196152422706632</v>
      </c>
      <c r="D8" s="1">
        <f t="shared" si="18"/>
        <v>16.623276853055579</v>
      </c>
      <c r="E8" s="1"/>
      <c r="F8" s="1">
        <f>STDEV(F4:F6)</f>
        <v>6.5064070986477116</v>
      </c>
      <c r="G8" s="1">
        <f t="shared" ref="G8:H8" si="19">STDEV(G4:G6)</f>
        <v>5.2915026221291814</v>
      </c>
      <c r="H8" s="1">
        <f t="shared" si="19"/>
        <v>7.9372539331937721</v>
      </c>
      <c r="I8" s="1"/>
      <c r="J8" s="1">
        <f>STDEV(J4:J6)</f>
        <v>11.372481406154654</v>
      </c>
      <c r="K8" s="1">
        <f t="shared" ref="K8:L8" si="20">STDEV(K4:K6)</f>
        <v>16.258331197676263</v>
      </c>
      <c r="L8" s="1">
        <f t="shared" si="20"/>
        <v>31.973947728319825</v>
      </c>
      <c r="O8">
        <v>1</v>
      </c>
      <c r="P8">
        <f t="shared" ref="P8:P9" si="21">B13*2</f>
        <v>458</v>
      </c>
      <c r="Q8">
        <f t="shared" si="11"/>
        <v>426</v>
      </c>
      <c r="R8">
        <f t="shared" si="11"/>
        <v>478</v>
      </c>
      <c r="T8">
        <f t="shared" si="12"/>
        <v>448</v>
      </c>
      <c r="U8">
        <f t="shared" si="13"/>
        <v>452</v>
      </c>
      <c r="V8">
        <f t="shared" si="14"/>
        <v>442</v>
      </c>
      <c r="X8">
        <f t="shared" si="15"/>
        <v>466</v>
      </c>
      <c r="Y8">
        <f t="shared" si="16"/>
        <v>536</v>
      </c>
      <c r="Z8">
        <f t="shared" si="17"/>
        <v>496</v>
      </c>
    </row>
    <row r="9" spans="1:26" x14ac:dyDescent="0.25">
      <c r="B9" s="1">
        <f>B7*2</f>
        <v>424</v>
      </c>
      <c r="C9" s="1">
        <f t="shared" ref="C9:D9" si="22">C7*2</f>
        <v>450</v>
      </c>
      <c r="D9" s="1">
        <f t="shared" si="22"/>
        <v>460.66666666666669</v>
      </c>
      <c r="E9" s="1"/>
      <c r="F9" s="1">
        <f>F7*2</f>
        <v>450.66666666666669</v>
      </c>
      <c r="G9" s="1">
        <f t="shared" ref="G9:H9" si="23">G7*2</f>
        <v>464</v>
      </c>
      <c r="H9" s="1">
        <f t="shared" si="23"/>
        <v>460</v>
      </c>
      <c r="I9" s="1"/>
      <c r="J9" s="1">
        <f>J7*2</f>
        <v>526.66666666666663</v>
      </c>
      <c r="K9" s="1">
        <f t="shared" ref="K9:L9" si="24">K7*2</f>
        <v>520.66666666666663</v>
      </c>
      <c r="L9" s="1">
        <f t="shared" si="24"/>
        <v>507.33333333333331</v>
      </c>
      <c r="O9">
        <v>1</v>
      </c>
      <c r="P9">
        <f t="shared" si="21"/>
        <v>402</v>
      </c>
      <c r="Q9">
        <f t="shared" si="11"/>
        <v>422</v>
      </c>
      <c r="R9">
        <f t="shared" si="11"/>
        <v>456</v>
      </c>
      <c r="T9">
        <f t="shared" si="12"/>
        <v>418</v>
      </c>
      <c r="U9">
        <f t="shared" si="13"/>
        <v>414</v>
      </c>
      <c r="V9">
        <f t="shared" si="14"/>
        <v>432</v>
      </c>
      <c r="X9">
        <f t="shared" si="15"/>
        <v>488</v>
      </c>
      <c r="Y9">
        <f t="shared" si="16"/>
        <v>526</v>
      </c>
      <c r="Z9">
        <f t="shared" si="17"/>
        <v>566</v>
      </c>
    </row>
    <row r="10" spans="1:26" x14ac:dyDescent="0.25">
      <c r="O10">
        <v>2</v>
      </c>
      <c r="P10">
        <f>B20*5</f>
        <v>850</v>
      </c>
      <c r="Q10">
        <f t="shared" ref="Q10:R12" si="25">C20*5</f>
        <v>765</v>
      </c>
      <c r="R10">
        <f t="shared" si="25"/>
        <v>765</v>
      </c>
      <c r="T10">
        <f t="shared" ref="T10:T12" si="26">F20*5</f>
        <v>565</v>
      </c>
      <c r="U10">
        <f t="shared" ref="U10:U12" si="27">G20*5</f>
        <v>710</v>
      </c>
      <c r="V10">
        <f t="shared" ref="V10:V12" si="28">H20*5</f>
        <v>520</v>
      </c>
      <c r="X10">
        <f t="shared" ref="X10:X12" si="29">J20*5</f>
        <v>945</v>
      </c>
      <c r="Y10">
        <f t="shared" ref="Y10:Y12" si="30">K20*5</f>
        <v>855</v>
      </c>
      <c r="Z10">
        <f t="shared" ref="Z10:Z12" si="31">L20*5</f>
        <v>765</v>
      </c>
    </row>
    <row r="11" spans="1:26" x14ac:dyDescent="0.25">
      <c r="O11">
        <v>2</v>
      </c>
      <c r="P11">
        <f t="shared" ref="P11:P12" si="32">B21*5</f>
        <v>670</v>
      </c>
      <c r="Q11">
        <f t="shared" si="25"/>
        <v>600</v>
      </c>
      <c r="R11">
        <f t="shared" si="25"/>
        <v>675</v>
      </c>
      <c r="T11">
        <f t="shared" si="26"/>
        <v>580</v>
      </c>
      <c r="U11">
        <f t="shared" si="27"/>
        <v>690</v>
      </c>
      <c r="V11">
        <f t="shared" si="28"/>
        <v>610</v>
      </c>
      <c r="X11">
        <f t="shared" si="29"/>
        <v>945</v>
      </c>
      <c r="Y11">
        <f t="shared" si="30"/>
        <v>725</v>
      </c>
      <c r="Z11">
        <f t="shared" si="31"/>
        <v>760</v>
      </c>
    </row>
    <row r="12" spans="1:26" x14ac:dyDescent="0.25">
      <c r="A12" t="s">
        <v>12</v>
      </c>
      <c r="B12">
        <v>215</v>
      </c>
      <c r="C12">
        <v>225</v>
      </c>
      <c r="D12">
        <v>229</v>
      </c>
      <c r="E12" t="s">
        <v>12</v>
      </c>
      <c r="F12">
        <v>217</v>
      </c>
      <c r="G12">
        <v>212</v>
      </c>
      <c r="H12">
        <v>203</v>
      </c>
      <c r="I12" t="s">
        <v>12</v>
      </c>
      <c r="J12">
        <v>240</v>
      </c>
      <c r="K12">
        <v>225</v>
      </c>
      <c r="L12">
        <v>230</v>
      </c>
      <c r="O12">
        <v>2</v>
      </c>
      <c r="P12">
        <f t="shared" si="32"/>
        <v>690</v>
      </c>
      <c r="Q12">
        <f>C22*5</f>
        <v>610</v>
      </c>
      <c r="R12">
        <f t="shared" si="25"/>
        <v>660</v>
      </c>
      <c r="T12">
        <f t="shared" si="26"/>
        <v>680</v>
      </c>
      <c r="U12">
        <f t="shared" si="27"/>
        <v>695</v>
      </c>
      <c r="V12">
        <f t="shared" si="28"/>
        <v>660</v>
      </c>
      <c r="X12">
        <f t="shared" si="29"/>
        <v>840</v>
      </c>
      <c r="Y12">
        <f t="shared" si="30"/>
        <v>895</v>
      </c>
      <c r="Z12">
        <f t="shared" si="31"/>
        <v>685</v>
      </c>
    </row>
    <row r="13" spans="1:26" x14ac:dyDescent="0.25">
      <c r="A13" t="s">
        <v>5</v>
      </c>
      <c r="B13">
        <v>229</v>
      </c>
      <c r="C13">
        <v>213</v>
      </c>
      <c r="D13">
        <v>239</v>
      </c>
      <c r="E13" t="s">
        <v>5</v>
      </c>
      <c r="F13">
        <v>224</v>
      </c>
      <c r="G13">
        <v>226</v>
      </c>
      <c r="H13">
        <v>221</v>
      </c>
      <c r="I13" t="s">
        <v>5</v>
      </c>
      <c r="J13">
        <v>233</v>
      </c>
      <c r="K13">
        <v>268</v>
      </c>
      <c r="L13">
        <v>248</v>
      </c>
      <c r="O13">
        <v>3</v>
      </c>
      <c r="P13">
        <f>B28*5</f>
        <v>1015</v>
      </c>
      <c r="Q13">
        <f t="shared" ref="Q13:R15" si="33">C28*5</f>
        <v>1110</v>
      </c>
      <c r="R13">
        <f t="shared" si="33"/>
        <v>1040</v>
      </c>
      <c r="T13">
        <f t="shared" ref="T13:T15" si="34">F28*5</f>
        <v>780</v>
      </c>
      <c r="U13">
        <f t="shared" ref="U13:U15" si="35">G28*5</f>
        <v>855</v>
      </c>
      <c r="V13">
        <f t="shared" ref="V13:V15" si="36">H28*5</f>
        <v>830</v>
      </c>
      <c r="X13">
        <f t="shared" ref="X13:X15" si="37">J28*5</f>
        <v>1210</v>
      </c>
      <c r="Y13">
        <f t="shared" ref="Y13:Y15" si="38">K28*5</f>
        <v>1125</v>
      </c>
      <c r="Z13">
        <f t="shared" ref="Z13:Z15" si="39">L28*5</f>
        <v>1115</v>
      </c>
    </row>
    <row r="14" spans="1:26" x14ac:dyDescent="0.25">
      <c r="B14">
        <v>201</v>
      </c>
      <c r="C14">
        <v>211</v>
      </c>
      <c r="D14">
        <v>228</v>
      </c>
      <c r="F14">
        <v>209</v>
      </c>
      <c r="G14">
        <v>207</v>
      </c>
      <c r="H14">
        <v>216</v>
      </c>
      <c r="J14">
        <v>244</v>
      </c>
      <c r="K14">
        <v>263</v>
      </c>
      <c r="L14">
        <v>283</v>
      </c>
      <c r="O14">
        <v>3</v>
      </c>
      <c r="P14">
        <f t="shared" ref="P14:P15" si="40">B29*5</f>
        <v>830</v>
      </c>
      <c r="Q14">
        <f t="shared" si="33"/>
        <v>885</v>
      </c>
      <c r="R14">
        <f t="shared" si="33"/>
        <v>925</v>
      </c>
      <c r="T14">
        <f t="shared" si="34"/>
        <v>920</v>
      </c>
      <c r="U14">
        <f t="shared" si="35"/>
        <v>965</v>
      </c>
      <c r="V14">
        <f t="shared" si="36"/>
        <v>775</v>
      </c>
      <c r="X14">
        <f t="shared" si="37"/>
        <v>1400</v>
      </c>
      <c r="Y14">
        <f t="shared" si="38"/>
        <v>1360</v>
      </c>
      <c r="Z14">
        <f t="shared" si="39"/>
        <v>965</v>
      </c>
    </row>
    <row r="15" spans="1:26" x14ac:dyDescent="0.25">
      <c r="A15" t="s">
        <v>10</v>
      </c>
      <c r="B15" s="1">
        <f>AVERAGE(B12:B14)</f>
        <v>215</v>
      </c>
      <c r="C15" s="1">
        <f t="shared" ref="C15" si="41">AVERAGE(C12:C14)</f>
        <v>216.33333333333334</v>
      </c>
      <c r="D15" s="1">
        <f t="shared" ref="D15" si="42">AVERAGE(D12:D14)</f>
        <v>232</v>
      </c>
      <c r="E15" t="s">
        <v>10</v>
      </c>
      <c r="F15" s="1">
        <f>AVERAGE(F12:F14)</f>
        <v>216.66666666666666</v>
      </c>
      <c r="G15" s="1">
        <f t="shared" ref="G15" si="43">AVERAGE(G12:G14)</f>
        <v>215</v>
      </c>
      <c r="H15" s="1">
        <f t="shared" ref="H15" si="44">AVERAGE(H12:H14)</f>
        <v>213.33333333333334</v>
      </c>
      <c r="I15" t="s">
        <v>10</v>
      </c>
      <c r="J15" s="1">
        <f>AVERAGE(J12:J14)</f>
        <v>239</v>
      </c>
      <c r="K15" s="1">
        <f t="shared" ref="K15" si="45">AVERAGE(K12:K14)</f>
        <v>252</v>
      </c>
      <c r="L15" s="1">
        <f t="shared" ref="L15" si="46">AVERAGE(L12:L14)</f>
        <v>253.66666666666666</v>
      </c>
      <c r="O15">
        <v>3</v>
      </c>
      <c r="P15">
        <f t="shared" si="40"/>
        <v>645</v>
      </c>
      <c r="Q15">
        <f t="shared" si="33"/>
        <v>895</v>
      </c>
      <c r="R15">
        <f t="shared" si="33"/>
        <v>970</v>
      </c>
      <c r="T15">
        <f t="shared" si="34"/>
        <v>690</v>
      </c>
      <c r="U15">
        <f t="shared" si="35"/>
        <v>985</v>
      </c>
      <c r="V15">
        <f t="shared" si="36"/>
        <v>825</v>
      </c>
      <c r="X15">
        <f t="shared" si="37"/>
        <v>1520</v>
      </c>
      <c r="Y15">
        <f t="shared" si="38"/>
        <v>1185</v>
      </c>
      <c r="Z15">
        <f t="shared" si="39"/>
        <v>1315</v>
      </c>
    </row>
    <row r="16" spans="1:26" x14ac:dyDescent="0.25">
      <c r="A16" t="s">
        <v>11</v>
      </c>
      <c r="B16" s="1">
        <f>STDEV(B12:B14)</f>
        <v>14</v>
      </c>
      <c r="C16" s="1">
        <f t="shared" ref="C16:D16" si="47">STDEV(C12:C14)</f>
        <v>7.5718777944003648</v>
      </c>
      <c r="D16" s="1">
        <f t="shared" si="47"/>
        <v>6.0827625302982193</v>
      </c>
      <c r="E16" t="s">
        <v>11</v>
      </c>
      <c r="F16" s="1">
        <f>STDEV(F12:F14)</f>
        <v>7.5055534994651349</v>
      </c>
      <c r="G16" s="1">
        <f t="shared" ref="G16:H16" si="48">STDEV(G12:G14)</f>
        <v>9.8488578017961039</v>
      </c>
      <c r="H16" s="1">
        <f t="shared" si="48"/>
        <v>9.2915732431775684</v>
      </c>
      <c r="I16" t="s">
        <v>11</v>
      </c>
      <c r="J16" s="1">
        <f>STDEV(J12:J14)</f>
        <v>5.5677643628300215</v>
      </c>
      <c r="K16" s="1">
        <f t="shared" ref="K16:L16" si="49">STDEV(K12:K14)</f>
        <v>23.515952032609693</v>
      </c>
      <c r="L16" s="1">
        <f t="shared" si="49"/>
        <v>26.950572040929544</v>
      </c>
      <c r="O16">
        <v>4</v>
      </c>
      <c r="P16">
        <f>B36*10</f>
        <v>1720</v>
      </c>
      <c r="Q16">
        <f t="shared" ref="Q16:R18" si="50">C36*10</f>
        <v>1400</v>
      </c>
      <c r="R16">
        <f t="shared" si="50"/>
        <v>1170</v>
      </c>
      <c r="T16">
        <f t="shared" ref="T16:T18" si="51">F36*10</f>
        <v>1160</v>
      </c>
      <c r="U16">
        <f t="shared" ref="U16:U17" si="52">G36*10</f>
        <v>1190</v>
      </c>
      <c r="V16">
        <f t="shared" ref="V16:V18" si="53">H36*10</f>
        <v>1150</v>
      </c>
      <c r="X16">
        <f t="shared" ref="X16:X18" si="54">J36*10</f>
        <v>2090</v>
      </c>
      <c r="Y16">
        <f t="shared" ref="Y16:Y18" si="55">K36*10</f>
        <v>1620</v>
      </c>
      <c r="Z16">
        <f t="shared" ref="Z16:Z18" si="56">L36*10</f>
        <v>1440</v>
      </c>
    </row>
    <row r="17" spans="1:26" x14ac:dyDescent="0.25">
      <c r="B17" s="1">
        <f>B15*2</f>
        <v>430</v>
      </c>
      <c r="C17" s="1">
        <f t="shared" ref="C17:D17" si="57">C15*2</f>
        <v>432.66666666666669</v>
      </c>
      <c r="D17" s="1">
        <f t="shared" si="57"/>
        <v>464</v>
      </c>
      <c r="E17" s="1"/>
      <c r="F17" s="1">
        <f>F15*2</f>
        <v>433.33333333333331</v>
      </c>
      <c r="G17" s="1">
        <f t="shared" ref="G17:H17" si="58">G15*2</f>
        <v>430</v>
      </c>
      <c r="H17" s="1">
        <f t="shared" si="58"/>
        <v>426.66666666666669</v>
      </c>
      <c r="I17" s="1"/>
      <c r="J17" s="1">
        <f>J15*2</f>
        <v>478</v>
      </c>
      <c r="K17" s="1">
        <f t="shared" ref="K17:L17" si="59">K15*2</f>
        <v>504</v>
      </c>
      <c r="L17" s="1">
        <f t="shared" si="59"/>
        <v>507.33333333333331</v>
      </c>
      <c r="O17">
        <v>4</v>
      </c>
      <c r="P17">
        <f t="shared" ref="P17:P18" si="60">B37*10</f>
        <v>1580</v>
      </c>
      <c r="Q17">
        <f t="shared" si="50"/>
        <v>2010</v>
      </c>
      <c r="R17">
        <f t="shared" si="50"/>
        <v>1420</v>
      </c>
      <c r="T17">
        <f t="shared" si="51"/>
        <v>1060</v>
      </c>
      <c r="U17">
        <f t="shared" si="52"/>
        <v>1170</v>
      </c>
      <c r="V17">
        <f t="shared" si="53"/>
        <v>1060</v>
      </c>
      <c r="X17">
        <f t="shared" si="54"/>
        <v>1910</v>
      </c>
      <c r="Y17">
        <f t="shared" si="55"/>
        <v>1890</v>
      </c>
      <c r="Z17">
        <f t="shared" si="56"/>
        <v>1650</v>
      </c>
    </row>
    <row r="18" spans="1:26" x14ac:dyDescent="0.25">
      <c r="O18">
        <v>4</v>
      </c>
      <c r="P18">
        <f t="shared" si="60"/>
        <v>1700</v>
      </c>
      <c r="Q18">
        <f t="shared" si="50"/>
        <v>1510</v>
      </c>
      <c r="R18">
        <f t="shared" si="50"/>
        <v>1420</v>
      </c>
      <c r="T18">
        <f t="shared" si="51"/>
        <v>860</v>
      </c>
      <c r="U18">
        <f>G38*10</f>
        <v>1160</v>
      </c>
      <c r="V18">
        <f t="shared" si="53"/>
        <v>1070</v>
      </c>
      <c r="X18">
        <f t="shared" si="54"/>
        <v>2110</v>
      </c>
      <c r="Y18">
        <f t="shared" si="55"/>
        <v>1540</v>
      </c>
      <c r="Z18">
        <f t="shared" si="56"/>
        <v>1270</v>
      </c>
    </row>
    <row r="20" spans="1:26" x14ac:dyDescent="0.25">
      <c r="A20" t="s">
        <v>19</v>
      </c>
      <c r="B20">
        <v>170</v>
      </c>
      <c r="C20">
        <v>153</v>
      </c>
      <c r="D20">
        <v>153</v>
      </c>
      <c r="F20">
        <v>113</v>
      </c>
      <c r="G20">
        <v>142</v>
      </c>
      <c r="H20">
        <v>104</v>
      </c>
      <c r="J20">
        <v>189</v>
      </c>
      <c r="K20">
        <v>171</v>
      </c>
      <c r="L20">
        <v>153</v>
      </c>
    </row>
    <row r="21" spans="1:26" x14ac:dyDescent="0.25">
      <c r="A21" t="s">
        <v>9</v>
      </c>
      <c r="B21">
        <v>134</v>
      </c>
      <c r="C21">
        <v>120</v>
      </c>
      <c r="D21">
        <v>135</v>
      </c>
      <c r="F21">
        <v>116</v>
      </c>
      <c r="G21">
        <v>138</v>
      </c>
      <c r="H21">
        <v>122</v>
      </c>
      <c r="J21">
        <v>189</v>
      </c>
      <c r="K21">
        <v>145</v>
      </c>
      <c r="L21">
        <v>152</v>
      </c>
    </row>
    <row r="22" spans="1:26" x14ac:dyDescent="0.25">
      <c r="B22">
        <v>138</v>
      </c>
      <c r="C22">
        <v>122</v>
      </c>
      <c r="D22">
        <v>132</v>
      </c>
      <c r="F22">
        <v>136</v>
      </c>
      <c r="G22">
        <v>139</v>
      </c>
      <c r="H22">
        <v>132</v>
      </c>
      <c r="J22">
        <v>168</v>
      </c>
      <c r="K22">
        <v>179</v>
      </c>
      <c r="L22">
        <v>137</v>
      </c>
    </row>
    <row r="23" spans="1:26" x14ac:dyDescent="0.25">
      <c r="A23" t="s">
        <v>10</v>
      </c>
      <c r="B23" s="1">
        <f>AVERAGE(B20:B22)</f>
        <v>147.33333333333334</v>
      </c>
      <c r="C23" s="1">
        <f t="shared" ref="C23" si="61">AVERAGE(C20:C22)</f>
        <v>131.66666666666666</v>
      </c>
      <c r="D23" s="1">
        <f t="shared" ref="D23" si="62">AVERAGE(D20:D22)</f>
        <v>140</v>
      </c>
      <c r="E23" t="s">
        <v>10</v>
      </c>
      <c r="F23" s="1">
        <f>AVERAGE(F20:F22)</f>
        <v>121.66666666666667</v>
      </c>
      <c r="G23" s="1">
        <f t="shared" ref="G23" si="63">AVERAGE(G20:G22)</f>
        <v>139.66666666666666</v>
      </c>
      <c r="H23" s="1">
        <f t="shared" ref="H23" si="64">AVERAGE(H20:H22)</f>
        <v>119.33333333333333</v>
      </c>
      <c r="I23" t="s">
        <v>10</v>
      </c>
      <c r="J23" s="1">
        <f>AVERAGE(J20:J22)</f>
        <v>182</v>
      </c>
      <c r="K23" s="1">
        <f t="shared" ref="K23" si="65">AVERAGE(K20:K22)</f>
        <v>165</v>
      </c>
      <c r="L23" s="1">
        <f t="shared" ref="L23" si="66">AVERAGE(L20:L22)</f>
        <v>147.33333333333334</v>
      </c>
    </row>
    <row r="24" spans="1:26" x14ac:dyDescent="0.25">
      <c r="A24" t="s">
        <v>11</v>
      </c>
      <c r="B24" s="1">
        <f>STDEV(B20:B22)</f>
        <v>19.73153144926496</v>
      </c>
      <c r="C24" s="1">
        <f t="shared" ref="C24:D24" si="67">STDEV(C20:C22)</f>
        <v>18.502252115170524</v>
      </c>
      <c r="D24" s="1">
        <f t="shared" si="67"/>
        <v>11.357816691600547</v>
      </c>
      <c r="E24" t="s">
        <v>11</v>
      </c>
      <c r="F24" s="1">
        <f>STDEV(F20:F22)</f>
        <v>12.503332889007368</v>
      </c>
      <c r="G24" s="1">
        <f t="shared" ref="G24:H24" si="68">STDEV(G20:G22)</f>
        <v>2.0816659994661331</v>
      </c>
      <c r="H24" s="1">
        <f t="shared" si="68"/>
        <v>14.189197769195175</v>
      </c>
      <c r="I24" t="s">
        <v>11</v>
      </c>
      <c r="J24" s="1">
        <f>STDEV(J20:J22)</f>
        <v>12.124355652982141</v>
      </c>
      <c r="K24" s="1">
        <f t="shared" ref="K24:L24" si="69">STDEV(K20:K22)</f>
        <v>17.776388834631177</v>
      </c>
      <c r="L24" s="1">
        <f t="shared" si="69"/>
        <v>8.9628864398325021</v>
      </c>
    </row>
    <row r="25" spans="1:26" x14ac:dyDescent="0.25">
      <c r="B25" s="1">
        <f>B23*5</f>
        <v>736.66666666666674</v>
      </c>
      <c r="C25" s="1">
        <f t="shared" ref="C25:D25" si="70">C23*5</f>
        <v>658.33333333333326</v>
      </c>
      <c r="D25" s="1">
        <f t="shared" si="70"/>
        <v>700</v>
      </c>
      <c r="E25" s="1"/>
      <c r="F25" s="1">
        <f>F23*5</f>
        <v>608.33333333333337</v>
      </c>
      <c r="G25" s="1">
        <f>G23*5</f>
        <v>698.33333333333326</v>
      </c>
      <c r="H25" s="1">
        <f t="shared" ref="H25" si="71">H23*5</f>
        <v>596.66666666666663</v>
      </c>
      <c r="I25" s="1"/>
      <c r="J25" s="1">
        <f>J23*5</f>
        <v>910</v>
      </c>
      <c r="K25" s="1">
        <f t="shared" ref="K25:L25" si="72">K23*5</f>
        <v>825</v>
      </c>
      <c r="L25" s="1">
        <f t="shared" si="72"/>
        <v>736.66666666666674</v>
      </c>
    </row>
    <row r="28" spans="1:26" x14ac:dyDescent="0.25">
      <c r="A28" t="s">
        <v>22</v>
      </c>
      <c r="B28">
        <v>203</v>
      </c>
      <c r="C28">
        <v>222</v>
      </c>
      <c r="D28">
        <v>208</v>
      </c>
      <c r="F28">
        <v>156</v>
      </c>
      <c r="G28">
        <v>171</v>
      </c>
      <c r="H28">
        <v>166</v>
      </c>
      <c r="J28">
        <v>242</v>
      </c>
      <c r="K28">
        <v>225</v>
      </c>
      <c r="L28">
        <v>223</v>
      </c>
    </row>
    <row r="29" spans="1:26" x14ac:dyDescent="0.25">
      <c r="A29" t="s">
        <v>9</v>
      </c>
      <c r="B29">
        <v>166</v>
      </c>
      <c r="C29">
        <v>177</v>
      </c>
      <c r="D29">
        <v>185</v>
      </c>
      <c r="F29">
        <v>184</v>
      </c>
      <c r="G29">
        <v>193</v>
      </c>
      <c r="H29">
        <v>155</v>
      </c>
      <c r="J29">
        <v>280</v>
      </c>
      <c r="K29">
        <v>272</v>
      </c>
      <c r="L29">
        <v>193</v>
      </c>
    </row>
    <row r="30" spans="1:26" x14ac:dyDescent="0.25">
      <c r="B30">
        <v>129</v>
      </c>
      <c r="C30">
        <v>179</v>
      </c>
      <c r="D30">
        <v>194</v>
      </c>
      <c r="F30">
        <v>138</v>
      </c>
      <c r="G30">
        <v>197</v>
      </c>
      <c r="H30">
        <v>165</v>
      </c>
      <c r="J30">
        <v>304</v>
      </c>
      <c r="K30">
        <v>237</v>
      </c>
      <c r="L30">
        <v>263</v>
      </c>
    </row>
    <row r="31" spans="1:26" x14ac:dyDescent="0.25">
      <c r="A31" t="s">
        <v>10</v>
      </c>
      <c r="B31" s="1">
        <f>AVERAGE(B28:B30)</f>
        <v>166</v>
      </c>
      <c r="C31" s="1">
        <f t="shared" ref="C31" si="73">AVERAGE(C28:C30)</f>
        <v>192.66666666666666</v>
      </c>
      <c r="D31" s="1">
        <f t="shared" ref="D31" si="74">AVERAGE(D28:D30)</f>
        <v>195.66666666666666</v>
      </c>
      <c r="E31" t="s">
        <v>10</v>
      </c>
      <c r="F31" s="1">
        <f>AVERAGE(F28:F30)</f>
        <v>159.33333333333334</v>
      </c>
      <c r="G31" s="1">
        <f t="shared" ref="G31" si="75">AVERAGE(G28:G30)</f>
        <v>187</v>
      </c>
      <c r="H31" s="1">
        <f t="shared" ref="H31" si="76">AVERAGE(H28:H30)</f>
        <v>162</v>
      </c>
      <c r="I31" t="s">
        <v>10</v>
      </c>
      <c r="J31" s="1">
        <f>AVERAGE(J28:J30)</f>
        <v>275.33333333333331</v>
      </c>
      <c r="K31" s="1">
        <f t="shared" ref="K31" si="77">AVERAGE(K28:K30)</f>
        <v>244.66666666666666</v>
      </c>
      <c r="L31" s="1">
        <f t="shared" ref="L31" si="78">AVERAGE(L28:L30)</f>
        <v>226.33333333333334</v>
      </c>
    </row>
    <row r="32" spans="1:26" x14ac:dyDescent="0.25">
      <c r="A32" t="s">
        <v>11</v>
      </c>
      <c r="B32" s="1">
        <f>STDEV(B28:B30)</f>
        <v>37</v>
      </c>
      <c r="C32" s="1">
        <f t="shared" ref="C32:D32" si="79">STDEV(C28:C30)</f>
        <v>25.423086620891173</v>
      </c>
      <c r="D32" s="1">
        <f t="shared" si="79"/>
        <v>11.590225767142474</v>
      </c>
      <c r="E32" t="s">
        <v>11</v>
      </c>
      <c r="F32" s="1">
        <f>STDEV(F28:F30)</f>
        <v>23.180451534284998</v>
      </c>
      <c r="G32" s="1">
        <f t="shared" ref="G32:H32" si="80">STDEV(G28:G30)</f>
        <v>14</v>
      </c>
      <c r="H32" s="1">
        <f t="shared" si="80"/>
        <v>6.0827625302982193</v>
      </c>
      <c r="I32" t="s">
        <v>11</v>
      </c>
      <c r="J32" s="1">
        <f>STDEV(J28:J30)</f>
        <v>31.262330900515614</v>
      </c>
      <c r="K32" s="1">
        <f t="shared" ref="K32:L32" si="81">STDEV(K28:K30)</f>
        <v>24.419937209856485</v>
      </c>
      <c r="L32" s="1">
        <f t="shared" si="81"/>
        <v>35.118845842842397</v>
      </c>
    </row>
    <row r="33" spans="1:14" x14ac:dyDescent="0.25">
      <c r="B33" s="1">
        <f>B31*5</f>
        <v>830</v>
      </c>
      <c r="C33" s="1">
        <f t="shared" ref="C33:D33" si="82">C31*5</f>
        <v>963.33333333333326</v>
      </c>
      <c r="D33" s="1">
        <f t="shared" si="82"/>
        <v>978.33333333333326</v>
      </c>
      <c r="E33" s="1"/>
      <c r="F33" s="1">
        <f>F31*5</f>
        <v>796.66666666666674</v>
      </c>
      <c r="G33" s="1">
        <f t="shared" ref="G33:H33" si="83">G31*5</f>
        <v>935</v>
      </c>
      <c r="H33" s="1">
        <f t="shared" si="83"/>
        <v>810</v>
      </c>
      <c r="I33" s="1"/>
      <c r="J33" s="1">
        <f>J31*5</f>
        <v>1376.6666666666665</v>
      </c>
      <c r="K33" s="1">
        <f t="shared" ref="K33:L33" si="84">K31*5</f>
        <v>1223.3333333333333</v>
      </c>
      <c r="L33" s="1">
        <f t="shared" si="84"/>
        <v>1131.6666666666667</v>
      </c>
    </row>
    <row r="36" spans="1:14" x14ac:dyDescent="0.25">
      <c r="A36" t="s">
        <v>24</v>
      </c>
      <c r="B36">
        <v>172</v>
      </c>
      <c r="C36">
        <v>140</v>
      </c>
      <c r="D36">
        <v>117</v>
      </c>
      <c r="F36">
        <v>116</v>
      </c>
      <c r="G36">
        <v>119</v>
      </c>
      <c r="H36">
        <v>115</v>
      </c>
      <c r="J36">
        <v>209</v>
      </c>
      <c r="K36">
        <v>162</v>
      </c>
      <c r="L36">
        <v>144</v>
      </c>
    </row>
    <row r="37" spans="1:14" x14ac:dyDescent="0.25">
      <c r="A37" t="s">
        <v>20</v>
      </c>
      <c r="B37">
        <v>158</v>
      </c>
      <c r="C37">
        <v>201</v>
      </c>
      <c r="D37">
        <v>142</v>
      </c>
      <c r="F37">
        <v>106</v>
      </c>
      <c r="G37">
        <v>117</v>
      </c>
      <c r="H37">
        <v>106</v>
      </c>
      <c r="J37">
        <v>191</v>
      </c>
      <c r="K37">
        <v>189</v>
      </c>
      <c r="L37">
        <v>165</v>
      </c>
    </row>
    <row r="38" spans="1:14" x14ac:dyDescent="0.25">
      <c r="B38">
        <v>170</v>
      </c>
      <c r="C38">
        <v>151</v>
      </c>
      <c r="D38">
        <v>142</v>
      </c>
      <c r="F38">
        <v>86</v>
      </c>
      <c r="G38">
        <v>116</v>
      </c>
      <c r="H38">
        <v>107</v>
      </c>
      <c r="J38">
        <v>211</v>
      </c>
      <c r="K38">
        <v>154</v>
      </c>
      <c r="L38">
        <v>127</v>
      </c>
    </row>
    <row r="39" spans="1:14" x14ac:dyDescent="0.25">
      <c r="A39" t="s">
        <v>10</v>
      </c>
      <c r="B39" s="1">
        <f>AVERAGE(B36:B38)</f>
        <v>166.66666666666666</v>
      </c>
      <c r="C39" s="1">
        <f t="shared" ref="C39" si="85">AVERAGE(C36:C38)</f>
        <v>164</v>
      </c>
      <c r="D39" s="1">
        <f t="shared" ref="D39" si="86">AVERAGE(D36:D38)</f>
        <v>133.66666666666666</v>
      </c>
      <c r="E39" t="s">
        <v>10</v>
      </c>
      <c r="F39" s="1">
        <f>AVERAGE(F36:F38)</f>
        <v>102.66666666666667</v>
      </c>
      <c r="G39" s="1">
        <f t="shared" ref="G39" si="87">AVERAGE(G36:G38)</f>
        <v>117.33333333333333</v>
      </c>
      <c r="H39" s="1">
        <f t="shared" ref="H39" si="88">AVERAGE(H36:H38)</f>
        <v>109.33333333333333</v>
      </c>
      <c r="I39" t="s">
        <v>10</v>
      </c>
      <c r="J39" s="1">
        <f>AVERAGE(J36:J38)</f>
        <v>203.66666666666666</v>
      </c>
      <c r="K39" s="1">
        <f t="shared" ref="K39" si="89">AVERAGE(K36:K38)</f>
        <v>168.33333333333334</v>
      </c>
      <c r="L39" s="1">
        <f t="shared" ref="L39" si="90">AVERAGE(L36:L38)</f>
        <v>145.33333333333334</v>
      </c>
    </row>
    <row r="40" spans="1:14" x14ac:dyDescent="0.25">
      <c r="A40" t="s">
        <v>11</v>
      </c>
      <c r="B40" s="1">
        <f>STDEV(B36:B38)</f>
        <v>7.5718777944003648</v>
      </c>
      <c r="C40" s="1">
        <f t="shared" ref="C40:D40" si="91">STDEV(C36:C38)</f>
        <v>32.511536414017719</v>
      </c>
      <c r="D40" s="1">
        <f t="shared" si="91"/>
        <v>14.433756729740644</v>
      </c>
      <c r="E40" t="s">
        <v>11</v>
      </c>
      <c r="F40" s="1">
        <f>STDEV(F36:F38)</f>
        <v>15.275252316519486</v>
      </c>
      <c r="G40" s="1">
        <f t="shared" ref="G40:H40" si="92">STDEV(G36:G38)</f>
        <v>1.5275252316519468</v>
      </c>
      <c r="H40" s="1">
        <f t="shared" si="92"/>
        <v>4.9328828623162471</v>
      </c>
      <c r="I40" t="s">
        <v>11</v>
      </c>
      <c r="J40" s="1">
        <f>STDEV(J36:J38)</f>
        <v>11.015141094572204</v>
      </c>
      <c r="K40" s="1">
        <f t="shared" ref="K40:L40" si="93">STDEV(K36:K38)</f>
        <v>18.339392937971891</v>
      </c>
      <c r="L40" s="1">
        <f t="shared" si="93"/>
        <v>19.035055380358948</v>
      </c>
    </row>
    <row r="41" spans="1:14" x14ac:dyDescent="0.25">
      <c r="B41" s="1">
        <f>B39*10</f>
        <v>1666.6666666666665</v>
      </c>
      <c r="C41" s="1">
        <f t="shared" ref="C41:D41" si="94">C39*10</f>
        <v>1640</v>
      </c>
      <c r="D41" s="1">
        <f t="shared" si="94"/>
        <v>1336.6666666666665</v>
      </c>
      <c r="E41" s="1"/>
      <c r="F41" s="1">
        <f>F39*10</f>
        <v>1026.6666666666667</v>
      </c>
      <c r="G41" s="1">
        <f t="shared" ref="G41:H41" si="95">G39*10</f>
        <v>1173.3333333333333</v>
      </c>
      <c r="H41" s="1">
        <f t="shared" si="95"/>
        <v>1093.3333333333333</v>
      </c>
      <c r="I41" s="1"/>
      <c r="J41" s="1">
        <f>J39*10</f>
        <v>2036.6666666666665</v>
      </c>
      <c r="K41" s="1">
        <f t="shared" ref="K41:L41" si="96">K39*10</f>
        <v>1683.3333333333335</v>
      </c>
      <c r="L41" s="1">
        <f t="shared" si="96"/>
        <v>1453.3333333333335</v>
      </c>
    </row>
    <row r="44" spans="1:14" ht="15.75" thickBot="1" x14ac:dyDescent="0.3">
      <c r="C44">
        <v>2</v>
      </c>
      <c r="E44">
        <v>4</v>
      </c>
      <c r="G44" t="s">
        <v>26</v>
      </c>
    </row>
    <row r="45" spans="1:14" x14ac:dyDescent="0.25">
      <c r="C45" t="s">
        <v>30</v>
      </c>
      <c r="D45" t="s">
        <v>31</v>
      </c>
      <c r="E45" t="s">
        <v>30</v>
      </c>
      <c r="F45" t="s">
        <v>31</v>
      </c>
      <c r="G45" t="s">
        <v>30</v>
      </c>
      <c r="H45" t="s">
        <v>31</v>
      </c>
      <c r="J45" s="4" t="s">
        <v>48</v>
      </c>
      <c r="K45" s="5"/>
      <c r="L45" s="6"/>
    </row>
    <row r="46" spans="1:14" x14ac:dyDescent="0.25">
      <c r="B46" t="s">
        <v>0</v>
      </c>
      <c r="C46" s="1">
        <f>AVERAGE(B9:D9)</f>
        <v>444.88888888888891</v>
      </c>
      <c r="D46">
        <f>STDEV(B9:D9)</f>
        <v>18.860108793527782</v>
      </c>
      <c r="E46" s="1">
        <f>AVERAGE(F9:H9)</f>
        <v>458.22222222222223</v>
      </c>
      <c r="F46">
        <f>STDEV(F9:H9)</f>
        <v>6.8421352525958348</v>
      </c>
      <c r="G46" s="1">
        <f>AVERAGE(J9:L9)</f>
        <v>518.22222222222217</v>
      </c>
      <c r="H46">
        <f>STDEV(J9:L9)</f>
        <v>9.8957529236499084</v>
      </c>
      <c r="J46" s="7"/>
      <c r="K46" s="8"/>
      <c r="L46" s="9"/>
    </row>
    <row r="47" spans="1:14" x14ac:dyDescent="0.25">
      <c r="B47" t="s">
        <v>12</v>
      </c>
      <c r="C47" s="1">
        <f>AVERAGE(B17:D17)</f>
        <v>442.22222222222223</v>
      </c>
      <c r="D47">
        <f>STDEV(B17:D17)</f>
        <v>18.907180685694026</v>
      </c>
      <c r="E47" s="1">
        <f>AVERAGE(F17:H17)</f>
        <v>430</v>
      </c>
      <c r="F47">
        <f>STDEV(F17:H17)</f>
        <v>3.3333333333333144</v>
      </c>
      <c r="G47" s="1">
        <f>AVERAGE(J17:L17)</f>
        <v>496.4444444444444</v>
      </c>
      <c r="H47">
        <f>STDEV(J17:L17)</f>
        <v>16.060072413470799</v>
      </c>
      <c r="J47" s="7" t="s">
        <v>35</v>
      </c>
      <c r="K47" s="8" t="s">
        <v>36</v>
      </c>
      <c r="L47" s="9">
        <v>0.42</v>
      </c>
      <c r="M47">
        <f>AVERAGE(L47:L49)</f>
        <v>0.39999999999999997</v>
      </c>
      <c r="N47">
        <f>STDEV(L47:L49)</f>
        <v>4.358898943540674E-2</v>
      </c>
    </row>
    <row r="48" spans="1:14" x14ac:dyDescent="0.25">
      <c r="B48" t="s">
        <v>19</v>
      </c>
      <c r="C48" s="1">
        <f>AVERAGE(B25:D25)</f>
        <v>698.33333333333337</v>
      </c>
      <c r="D48">
        <f>STDEV(B25:D25)</f>
        <v>39.193253387682901</v>
      </c>
      <c r="E48" s="1">
        <f>AVERAGE(F25:H25)</f>
        <v>634.44444444444434</v>
      </c>
      <c r="F48">
        <f>STDEV(F25:H25)</f>
        <v>55.636052792864142</v>
      </c>
      <c r="G48" s="1">
        <f>AVERAGE(J25:L25)</f>
        <v>823.88888888888903</v>
      </c>
      <c r="H48">
        <f>STDEV(J25:L25)</f>
        <v>86.672008382389691</v>
      </c>
      <c r="J48" s="7"/>
      <c r="K48" s="8" t="s">
        <v>37</v>
      </c>
      <c r="L48" s="9">
        <v>0.43</v>
      </c>
    </row>
    <row r="49" spans="2:14" x14ac:dyDescent="0.25">
      <c r="B49" t="s">
        <v>22</v>
      </c>
      <c r="C49" s="1">
        <f>AVERAGE(B33:D33)</f>
        <v>923.8888888888888</v>
      </c>
      <c r="D49">
        <f>STDEV(B33:D33)</f>
        <v>81.655328011052561</v>
      </c>
      <c r="E49" s="1">
        <f>AVERAGE(F33:H33)</f>
        <v>847.22222222222229</v>
      </c>
      <c r="F49">
        <f>STDEV(F33:H33)</f>
        <v>76.309554763136603</v>
      </c>
      <c r="G49" s="1">
        <f>AVERAGE(J33:L33)</f>
        <v>1243.8888888888889</v>
      </c>
      <c r="H49">
        <f>STDEV(J33:L33)</f>
        <v>123.78670424624821</v>
      </c>
      <c r="J49" s="7"/>
      <c r="K49" s="8" t="s">
        <v>38</v>
      </c>
      <c r="L49" s="9">
        <v>0.35</v>
      </c>
    </row>
    <row r="50" spans="2:14" x14ac:dyDescent="0.25">
      <c r="B50" t="s">
        <v>24</v>
      </c>
      <c r="C50" s="1">
        <f>AVERAGE(B41:D41)</f>
        <v>1547.7777777777776</v>
      </c>
      <c r="D50">
        <f>STDEV(B41:D41)</f>
        <v>183.31313019994974</v>
      </c>
      <c r="E50" s="1">
        <f>AVERAGE(F41:H41)</f>
        <v>1097.7777777777776</v>
      </c>
      <c r="F50">
        <f>STDEV(F41:H41)</f>
        <v>73.434273963814618</v>
      </c>
      <c r="G50" s="1">
        <f>AVERAGE(J41:L41)</f>
        <v>1724.4444444444446</v>
      </c>
      <c r="H50">
        <f>STDEV(J41:L41)</f>
        <v>293.83164743954381</v>
      </c>
      <c r="J50" s="7" t="s">
        <v>39</v>
      </c>
      <c r="K50" s="8" t="s">
        <v>36</v>
      </c>
      <c r="L50" s="9">
        <v>0.28000000000000003</v>
      </c>
      <c r="M50">
        <f>AVERAGE(L50:L52)</f>
        <v>0.3066666666666667</v>
      </c>
      <c r="N50">
        <f>STDEV(L50:L52)</f>
        <v>2.5166114784235822E-2</v>
      </c>
    </row>
    <row r="51" spans="2:14" x14ac:dyDescent="0.25">
      <c r="J51" s="7"/>
      <c r="K51" s="8" t="s">
        <v>37</v>
      </c>
      <c r="L51" s="9">
        <v>0.33</v>
      </c>
    </row>
    <row r="52" spans="2:14" x14ac:dyDescent="0.25">
      <c r="J52" s="7"/>
      <c r="K52" s="8" t="s">
        <v>38</v>
      </c>
      <c r="L52" s="9">
        <v>0.31</v>
      </c>
    </row>
    <row r="53" spans="2:14" x14ac:dyDescent="0.25">
      <c r="J53" s="7" t="s">
        <v>40</v>
      </c>
      <c r="K53" s="8" t="s">
        <v>36</v>
      </c>
      <c r="L53" s="9">
        <v>0.48</v>
      </c>
      <c r="M53">
        <f>AVERAGE(L53:L55)</f>
        <v>0.41333333333333333</v>
      </c>
      <c r="N53">
        <f>STDEV(L53:L55)</f>
        <v>6.1101009266077679E-2</v>
      </c>
    </row>
    <row r="54" spans="2:14" x14ac:dyDescent="0.25">
      <c r="J54" s="7"/>
      <c r="K54" s="8" t="s">
        <v>37</v>
      </c>
      <c r="L54" s="9">
        <v>0.4</v>
      </c>
    </row>
    <row r="55" spans="2:14" ht="15.75" thickBot="1" x14ac:dyDescent="0.3">
      <c r="J55" s="10"/>
      <c r="K55" s="11" t="s">
        <v>38</v>
      </c>
      <c r="L55" s="12">
        <v>0.36</v>
      </c>
    </row>
  </sheetData>
  <pageMargins left="0.7" right="0.7" top="0.78740157499999996" bottom="0.78740157499999996" header="0.3" footer="0.3"/>
  <pageSetup paperSize="9" orientation="portrait" horizontalDpi="525" verticalDpi="52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zoomScale="110" zoomScaleNormal="110" workbookViewId="0">
      <selection activeCell="J45" sqref="J45:L50"/>
    </sheetView>
  </sheetViews>
  <sheetFormatPr baseColWidth="10" defaultRowHeight="15" x14ac:dyDescent="0.25"/>
  <sheetData>
    <row r="1" spans="1:26" x14ac:dyDescent="0.25">
      <c r="B1" t="s">
        <v>6</v>
      </c>
      <c r="F1" t="s">
        <v>7</v>
      </c>
      <c r="J1" t="s">
        <v>8</v>
      </c>
      <c r="P1" t="s">
        <v>32</v>
      </c>
    </row>
    <row r="2" spans="1:26" x14ac:dyDescent="0.25">
      <c r="P2" t="s">
        <v>41</v>
      </c>
      <c r="T2" t="s">
        <v>42</v>
      </c>
      <c r="X2" t="s">
        <v>43</v>
      </c>
    </row>
    <row r="3" spans="1:26" x14ac:dyDescent="0.25">
      <c r="B3" t="s">
        <v>1</v>
      </c>
      <c r="C3" t="s">
        <v>2</v>
      </c>
      <c r="D3" t="s">
        <v>3</v>
      </c>
      <c r="F3" t="s">
        <v>1</v>
      </c>
      <c r="G3" t="s">
        <v>2</v>
      </c>
      <c r="H3" t="s">
        <v>3</v>
      </c>
      <c r="J3" t="s">
        <v>1</v>
      </c>
      <c r="K3" t="s">
        <v>2</v>
      </c>
      <c r="L3" t="s">
        <v>3</v>
      </c>
      <c r="P3" t="s">
        <v>34</v>
      </c>
    </row>
    <row r="4" spans="1:26" x14ac:dyDescent="0.25">
      <c r="A4" t="s">
        <v>0</v>
      </c>
      <c r="B4">
        <v>193</v>
      </c>
      <c r="C4">
        <v>203</v>
      </c>
      <c r="D4">
        <v>197</v>
      </c>
      <c r="E4" t="s">
        <v>0</v>
      </c>
      <c r="F4">
        <v>170</v>
      </c>
      <c r="G4">
        <v>191</v>
      </c>
      <c r="H4">
        <v>171</v>
      </c>
      <c r="I4" t="s">
        <v>0</v>
      </c>
      <c r="J4">
        <v>190</v>
      </c>
      <c r="K4">
        <v>216</v>
      </c>
      <c r="L4">
        <v>228</v>
      </c>
      <c r="O4" s="14">
        <v>0</v>
      </c>
      <c r="P4" s="14">
        <f>B4*5</f>
        <v>965</v>
      </c>
      <c r="Q4" s="14">
        <f t="shared" ref="Q4:R4" si="0">C4*5</f>
        <v>1015</v>
      </c>
      <c r="R4" s="14">
        <f t="shared" si="0"/>
        <v>985</v>
      </c>
      <c r="S4" s="14"/>
      <c r="T4" s="14">
        <f>F4*5</f>
        <v>850</v>
      </c>
      <c r="U4" s="14">
        <f t="shared" ref="U4:V4" si="1">G4*5</f>
        <v>955</v>
      </c>
      <c r="V4" s="14">
        <f t="shared" si="1"/>
        <v>855</v>
      </c>
      <c r="W4" s="14"/>
      <c r="X4" s="14">
        <f>J4*5</f>
        <v>950</v>
      </c>
      <c r="Y4" s="14">
        <f t="shared" ref="Y4:Z4" si="2">K4*5</f>
        <v>1080</v>
      </c>
      <c r="Z4" s="14">
        <f t="shared" si="2"/>
        <v>1140</v>
      </c>
    </row>
    <row r="5" spans="1:26" x14ac:dyDescent="0.25">
      <c r="A5" t="s">
        <v>9</v>
      </c>
      <c r="B5">
        <v>192</v>
      </c>
      <c r="C5">
        <v>170</v>
      </c>
      <c r="D5">
        <v>189</v>
      </c>
      <c r="E5" t="s">
        <v>9</v>
      </c>
      <c r="F5">
        <v>206</v>
      </c>
      <c r="G5">
        <v>200</v>
      </c>
      <c r="H5">
        <v>197</v>
      </c>
      <c r="I5" t="s">
        <v>9</v>
      </c>
      <c r="J5">
        <v>188</v>
      </c>
      <c r="K5">
        <v>190</v>
      </c>
      <c r="L5">
        <v>221</v>
      </c>
      <c r="O5" s="14">
        <v>0</v>
      </c>
      <c r="P5" s="14">
        <f t="shared" ref="P5:P6" si="3">B5*5</f>
        <v>960</v>
      </c>
      <c r="Q5" s="14">
        <f t="shared" ref="Q5:Q6" si="4">C5*5</f>
        <v>850</v>
      </c>
      <c r="R5" s="14">
        <f t="shared" ref="R5:R6" si="5">D5*5</f>
        <v>945</v>
      </c>
      <c r="S5" s="14"/>
      <c r="T5" s="14">
        <f t="shared" ref="T5:T6" si="6">F5*5</f>
        <v>1030</v>
      </c>
      <c r="U5" s="14">
        <f t="shared" ref="U5:U6" si="7">G5*5</f>
        <v>1000</v>
      </c>
      <c r="V5" s="14">
        <f t="shared" ref="V5:V6" si="8">H5*5</f>
        <v>985</v>
      </c>
      <c r="W5" s="14"/>
      <c r="X5" s="14">
        <f t="shared" ref="X5:X6" si="9">J5*5</f>
        <v>940</v>
      </c>
      <c r="Y5" s="14">
        <f t="shared" ref="Y5:Y6" si="10">K5*5</f>
        <v>950</v>
      </c>
      <c r="Z5" s="14">
        <f t="shared" ref="Z5:Z6" si="11">L5*5</f>
        <v>1105</v>
      </c>
    </row>
    <row r="6" spans="1:26" x14ac:dyDescent="0.25">
      <c r="B6">
        <v>219</v>
      </c>
      <c r="C6">
        <v>205</v>
      </c>
      <c r="D6">
        <v>168</v>
      </c>
      <c r="F6">
        <v>192</v>
      </c>
      <c r="G6">
        <v>189</v>
      </c>
      <c r="H6">
        <v>198</v>
      </c>
      <c r="J6">
        <v>211</v>
      </c>
      <c r="K6">
        <v>223</v>
      </c>
      <c r="L6">
        <v>216</v>
      </c>
      <c r="O6" s="14">
        <v>0</v>
      </c>
      <c r="P6" s="14">
        <f t="shared" si="3"/>
        <v>1095</v>
      </c>
      <c r="Q6" s="14">
        <f t="shared" si="4"/>
        <v>1025</v>
      </c>
      <c r="R6" s="14">
        <f t="shared" si="5"/>
        <v>840</v>
      </c>
      <c r="S6" s="14"/>
      <c r="T6" s="14">
        <f t="shared" si="6"/>
        <v>960</v>
      </c>
      <c r="U6" s="14">
        <f t="shared" si="7"/>
        <v>945</v>
      </c>
      <c r="V6" s="14">
        <f t="shared" si="8"/>
        <v>990</v>
      </c>
      <c r="W6" s="14"/>
      <c r="X6" s="14">
        <f t="shared" si="9"/>
        <v>1055</v>
      </c>
      <c r="Y6" s="14">
        <f t="shared" si="10"/>
        <v>1115</v>
      </c>
      <c r="Z6" s="14">
        <f t="shared" si="11"/>
        <v>1080</v>
      </c>
    </row>
    <row r="7" spans="1:26" x14ac:dyDescent="0.25">
      <c r="A7" t="s">
        <v>10</v>
      </c>
      <c r="B7" s="1">
        <f>AVERAGE(B4:B6)</f>
        <v>201.33333333333334</v>
      </c>
      <c r="C7" s="1">
        <f t="shared" ref="C7:D7" si="12">AVERAGE(C4:C6)</f>
        <v>192.66666666666666</v>
      </c>
      <c r="D7" s="1">
        <f t="shared" si="12"/>
        <v>184.66666666666666</v>
      </c>
      <c r="E7" t="s">
        <v>10</v>
      </c>
      <c r="F7" s="1">
        <f>AVERAGE(F4:F6)</f>
        <v>189.33333333333334</v>
      </c>
      <c r="G7" s="1">
        <f t="shared" ref="G7" si="13">AVERAGE(G4:G6)</f>
        <v>193.33333333333334</v>
      </c>
      <c r="H7" s="1">
        <f t="shared" ref="H7" si="14">AVERAGE(H4:H6)</f>
        <v>188.66666666666666</v>
      </c>
      <c r="I7" t="s">
        <v>10</v>
      </c>
      <c r="J7" s="1">
        <f>AVERAGE(J4:J6)</f>
        <v>196.33333333333334</v>
      </c>
      <c r="K7" s="1">
        <f t="shared" ref="K7" si="15">AVERAGE(K4:K6)</f>
        <v>209.66666666666666</v>
      </c>
      <c r="L7" s="1">
        <f t="shared" ref="L7" si="16">AVERAGE(L4:L6)</f>
        <v>221.66666666666666</v>
      </c>
      <c r="O7">
        <v>1</v>
      </c>
      <c r="P7">
        <f>B12*5</f>
        <v>1010</v>
      </c>
      <c r="Q7">
        <f t="shared" ref="Q7:R7" si="17">C12*5</f>
        <v>1060</v>
      </c>
      <c r="R7">
        <f t="shared" si="17"/>
        <v>1210</v>
      </c>
      <c r="T7">
        <f>F12*5</f>
        <v>1050</v>
      </c>
      <c r="U7">
        <f t="shared" ref="U7:V7" si="18">G12*5</f>
        <v>1080</v>
      </c>
      <c r="V7">
        <f t="shared" si="18"/>
        <v>960</v>
      </c>
      <c r="X7">
        <f>J12*5</f>
        <v>1210</v>
      </c>
      <c r="Y7">
        <f t="shared" ref="Y7:Z7" si="19">K12*5</f>
        <v>1205</v>
      </c>
      <c r="Z7">
        <f t="shared" si="19"/>
        <v>1190</v>
      </c>
    </row>
    <row r="8" spans="1:26" x14ac:dyDescent="0.25">
      <c r="A8" t="s">
        <v>11</v>
      </c>
      <c r="B8" s="1">
        <f>STDEV(B4:B6)</f>
        <v>15.30795000427338</v>
      </c>
      <c r="C8" s="1">
        <f t="shared" ref="C8:D8" si="20">STDEV(C4:C6)</f>
        <v>19.655363983740756</v>
      </c>
      <c r="D8" s="1">
        <f t="shared" si="20"/>
        <v>14.977761292440647</v>
      </c>
      <c r="E8" t="s">
        <v>11</v>
      </c>
      <c r="F8" s="1">
        <f>STDEV(F4:F6)</f>
        <v>18.147543451754935</v>
      </c>
      <c r="G8" s="1">
        <f t="shared" ref="G8:H8" si="21">STDEV(G4:G6)</f>
        <v>5.8594652770823146</v>
      </c>
      <c r="H8" s="1">
        <f t="shared" si="21"/>
        <v>15.30795000427338</v>
      </c>
      <c r="I8" t="s">
        <v>11</v>
      </c>
      <c r="J8" s="1">
        <f>STDEV(J4:J6)</f>
        <v>12.741009902410928</v>
      </c>
      <c r="K8" s="1">
        <f t="shared" ref="K8:L8" si="22">STDEV(K4:K6)</f>
        <v>17.387735140993303</v>
      </c>
      <c r="L8" s="1">
        <f t="shared" si="22"/>
        <v>6.0277137733417074</v>
      </c>
      <c r="O8">
        <v>1</v>
      </c>
      <c r="P8">
        <f t="shared" ref="P8:P9" si="23">B13*5</f>
        <v>1245</v>
      </c>
      <c r="Q8">
        <f t="shared" ref="Q8:Q9" si="24">C13*5</f>
        <v>980</v>
      </c>
      <c r="R8">
        <f t="shared" ref="R8:R9" si="25">D13*5</f>
        <v>1115</v>
      </c>
      <c r="T8">
        <f t="shared" ref="T8:T9" si="26">F13*5</f>
        <v>1060</v>
      </c>
      <c r="U8">
        <f t="shared" ref="U8:U9" si="27">G13*5</f>
        <v>905</v>
      </c>
      <c r="V8">
        <f t="shared" ref="V8:V9" si="28">H13*5</f>
        <v>990</v>
      </c>
      <c r="X8">
        <f t="shared" ref="X8:X9" si="29">J13*5</f>
        <v>1020</v>
      </c>
      <c r="Y8">
        <f t="shared" ref="Y8:Y9" si="30">K13*5</f>
        <v>1295</v>
      </c>
      <c r="Z8">
        <f t="shared" ref="Z8:Z9" si="31">L13*5</f>
        <v>1145</v>
      </c>
    </row>
    <row r="9" spans="1:26" x14ac:dyDescent="0.25">
      <c r="B9" s="1">
        <f>B7*5</f>
        <v>1006.6666666666667</v>
      </c>
      <c r="C9" s="1">
        <f t="shared" ref="C9:D9" si="32">C7*5</f>
        <v>963.33333333333326</v>
      </c>
      <c r="D9" s="1">
        <f t="shared" si="32"/>
        <v>923.33333333333326</v>
      </c>
      <c r="E9" s="1"/>
      <c r="F9" s="1">
        <f>F7*5</f>
        <v>946.66666666666674</v>
      </c>
      <c r="G9" s="1">
        <f t="shared" ref="G9:H9" si="33">G7*5</f>
        <v>966.66666666666674</v>
      </c>
      <c r="H9" s="1">
        <f t="shared" si="33"/>
        <v>943.33333333333326</v>
      </c>
      <c r="I9" s="1"/>
      <c r="J9" s="1">
        <f>J7*5</f>
        <v>981.66666666666674</v>
      </c>
      <c r="K9" s="1">
        <f t="shared" ref="K9:L9" si="34">K7*5</f>
        <v>1048.3333333333333</v>
      </c>
      <c r="L9" s="1">
        <f t="shared" si="34"/>
        <v>1108.3333333333333</v>
      </c>
      <c r="O9">
        <v>1</v>
      </c>
      <c r="P9">
        <f t="shared" si="23"/>
        <v>1130</v>
      </c>
      <c r="Q9">
        <f t="shared" si="24"/>
        <v>995</v>
      </c>
      <c r="R9">
        <f t="shared" si="25"/>
        <v>1155</v>
      </c>
      <c r="T9">
        <f t="shared" si="26"/>
        <v>1105</v>
      </c>
      <c r="U9">
        <f t="shared" si="27"/>
        <v>1070</v>
      </c>
      <c r="V9">
        <f t="shared" si="28"/>
        <v>1030</v>
      </c>
      <c r="X9">
        <f t="shared" si="29"/>
        <v>1230</v>
      </c>
      <c r="Y9">
        <f t="shared" si="30"/>
        <v>1245</v>
      </c>
      <c r="Z9">
        <f t="shared" si="31"/>
        <v>1265</v>
      </c>
    </row>
    <row r="10" spans="1:26" x14ac:dyDescent="0.25">
      <c r="O10" s="14">
        <v>2</v>
      </c>
      <c r="P10" s="14">
        <f>B20*10</f>
        <v>1680</v>
      </c>
      <c r="Q10" s="14">
        <f t="shared" ref="Q10:R10" si="35">C20*10</f>
        <v>1690</v>
      </c>
      <c r="R10" s="14">
        <f t="shared" si="35"/>
        <v>1680</v>
      </c>
      <c r="S10" s="14"/>
      <c r="T10" s="14">
        <f>F20*10</f>
        <v>1820</v>
      </c>
      <c r="U10" s="14">
        <f t="shared" ref="U10:V10" si="36">G20*10</f>
        <v>1520</v>
      </c>
      <c r="V10" s="14">
        <f t="shared" si="36"/>
        <v>1530</v>
      </c>
      <c r="W10" s="14"/>
      <c r="X10" s="14">
        <f>J20*10</f>
        <v>1710</v>
      </c>
      <c r="Y10" s="14">
        <f t="shared" ref="Y10:Z10" si="37">K20*10</f>
        <v>1670</v>
      </c>
      <c r="Z10" s="14">
        <f t="shared" si="37"/>
        <v>1670</v>
      </c>
    </row>
    <row r="11" spans="1:26" x14ac:dyDescent="0.25">
      <c r="O11" s="14">
        <v>2</v>
      </c>
      <c r="P11" s="14">
        <f t="shared" ref="P11:P12" si="38">B21*10</f>
        <v>1580</v>
      </c>
      <c r="Q11" s="14">
        <f t="shared" ref="Q11:Q12" si="39">C21*10</f>
        <v>1660</v>
      </c>
      <c r="R11" s="14">
        <f t="shared" ref="R11:R12" si="40">D21*10</f>
        <v>1600</v>
      </c>
      <c r="S11" s="14"/>
      <c r="T11" s="14">
        <f t="shared" ref="T11:T12" si="41">F21*10</f>
        <v>1440</v>
      </c>
      <c r="U11" s="14">
        <f t="shared" ref="U11:U12" si="42">G21*10</f>
        <v>1500</v>
      </c>
      <c r="V11" s="14">
        <f t="shared" ref="V11:V12" si="43">H21*10</f>
        <v>1400</v>
      </c>
      <c r="W11" s="14"/>
      <c r="X11" s="14">
        <f t="shared" ref="X11:X12" si="44">J21*10</f>
        <v>1660</v>
      </c>
      <c r="Y11" s="14">
        <f t="shared" ref="Y11:Y12" si="45">K21*10</f>
        <v>1610</v>
      </c>
      <c r="Z11" s="14">
        <f t="shared" ref="Z11:Z12" si="46">L21*10</f>
        <v>1560</v>
      </c>
    </row>
    <row r="12" spans="1:26" x14ac:dyDescent="0.25">
      <c r="A12" t="s">
        <v>12</v>
      </c>
      <c r="B12">
        <v>202</v>
      </c>
      <c r="C12">
        <v>212</v>
      </c>
      <c r="D12">
        <v>242</v>
      </c>
      <c r="E12" t="s">
        <v>12</v>
      </c>
      <c r="F12">
        <v>210</v>
      </c>
      <c r="G12">
        <v>216</v>
      </c>
      <c r="H12">
        <v>192</v>
      </c>
      <c r="I12" t="s">
        <v>12</v>
      </c>
      <c r="J12">
        <v>242</v>
      </c>
      <c r="K12">
        <v>241</v>
      </c>
      <c r="L12">
        <v>238</v>
      </c>
      <c r="O12" s="14">
        <v>2</v>
      </c>
      <c r="P12" s="14">
        <f t="shared" si="38"/>
        <v>1400</v>
      </c>
      <c r="Q12" s="14">
        <f t="shared" si="39"/>
        <v>1610</v>
      </c>
      <c r="R12" s="14">
        <f t="shared" si="40"/>
        <v>1650</v>
      </c>
      <c r="S12" s="14"/>
      <c r="T12" s="14">
        <f t="shared" si="41"/>
        <v>1550</v>
      </c>
      <c r="U12" s="14">
        <f t="shared" si="42"/>
        <v>1270</v>
      </c>
      <c r="V12" s="14">
        <f t="shared" si="43"/>
        <v>1640</v>
      </c>
      <c r="W12" s="14"/>
      <c r="X12" s="14">
        <f t="shared" si="44"/>
        <v>1630</v>
      </c>
      <c r="Y12" s="14">
        <f t="shared" si="45"/>
        <v>1370</v>
      </c>
      <c r="Z12" s="14">
        <f t="shared" si="46"/>
        <v>1300</v>
      </c>
    </row>
    <row r="13" spans="1:26" x14ac:dyDescent="0.25">
      <c r="A13" t="s">
        <v>9</v>
      </c>
      <c r="B13">
        <v>249</v>
      </c>
      <c r="C13">
        <v>196</v>
      </c>
      <c r="D13">
        <v>223</v>
      </c>
      <c r="E13" t="s">
        <v>9</v>
      </c>
      <c r="F13">
        <v>212</v>
      </c>
      <c r="G13">
        <v>181</v>
      </c>
      <c r="H13">
        <v>198</v>
      </c>
      <c r="I13" t="s">
        <v>9</v>
      </c>
      <c r="J13">
        <v>204</v>
      </c>
      <c r="K13">
        <v>259</v>
      </c>
      <c r="L13">
        <v>229</v>
      </c>
      <c r="O13">
        <v>3</v>
      </c>
      <c r="P13">
        <f>B28*10</f>
        <v>2220</v>
      </c>
      <c r="Q13">
        <f t="shared" ref="Q13:R13" si="47">C28*10</f>
        <v>2260</v>
      </c>
      <c r="R13">
        <f t="shared" si="47"/>
        <v>2540</v>
      </c>
      <c r="T13">
        <f>F28*10</f>
        <v>2200</v>
      </c>
      <c r="U13">
        <f t="shared" ref="U13:V13" si="48">G28*10</f>
        <v>2330</v>
      </c>
      <c r="V13">
        <f t="shared" si="48"/>
        <v>2280</v>
      </c>
      <c r="X13">
        <f>J28*10</f>
        <v>3080</v>
      </c>
      <c r="Y13">
        <f t="shared" ref="Y13:Z13" si="49">K28*10</f>
        <v>3110</v>
      </c>
      <c r="Z13">
        <f t="shared" si="49"/>
        <v>2510</v>
      </c>
    </row>
    <row r="14" spans="1:26" x14ac:dyDescent="0.25">
      <c r="B14">
        <v>226</v>
      </c>
      <c r="C14">
        <v>199</v>
      </c>
      <c r="D14">
        <v>231</v>
      </c>
      <c r="F14">
        <v>221</v>
      </c>
      <c r="G14">
        <v>214</v>
      </c>
      <c r="H14">
        <v>206</v>
      </c>
      <c r="J14">
        <v>246</v>
      </c>
      <c r="K14">
        <v>249</v>
      </c>
      <c r="L14">
        <v>253</v>
      </c>
      <c r="O14">
        <v>3</v>
      </c>
      <c r="P14">
        <f t="shared" ref="P14:P15" si="50">B29*10</f>
        <v>2590</v>
      </c>
      <c r="Q14">
        <f t="shared" ref="Q14:Q15" si="51">C29*10</f>
        <v>1900</v>
      </c>
      <c r="R14">
        <f t="shared" ref="R14:R15" si="52">D29*10</f>
        <v>2480</v>
      </c>
      <c r="T14">
        <f t="shared" ref="T14:T15" si="53">F29*10</f>
        <v>1820</v>
      </c>
      <c r="U14">
        <f t="shared" ref="U14:U15" si="54">G29*10</f>
        <v>2620</v>
      </c>
      <c r="V14">
        <f t="shared" ref="V14:V15" si="55">H29*10</f>
        <v>2000</v>
      </c>
      <c r="X14">
        <f t="shared" ref="X14:X15" si="56">J29*10</f>
        <v>2490</v>
      </c>
      <c r="Y14">
        <f t="shared" ref="Y14:Y15" si="57">K29*10</f>
        <v>2570</v>
      </c>
      <c r="Z14">
        <f t="shared" ref="Z14:Z15" si="58">L29*10</f>
        <v>2290</v>
      </c>
    </row>
    <row r="15" spans="1:26" x14ac:dyDescent="0.25">
      <c r="A15" t="s">
        <v>10</v>
      </c>
      <c r="B15" s="1">
        <f>AVERAGE(B12:B14)</f>
        <v>225.66666666666666</v>
      </c>
      <c r="C15" s="1">
        <f t="shared" ref="C15" si="59">AVERAGE(C12:C14)</f>
        <v>202.33333333333334</v>
      </c>
      <c r="D15" s="1">
        <f t="shared" ref="D15" si="60">AVERAGE(D12:D14)</f>
        <v>232</v>
      </c>
      <c r="E15" s="1"/>
      <c r="F15" s="1">
        <f>AVERAGE(F12:F14)</f>
        <v>214.33333333333334</v>
      </c>
      <c r="G15" s="1">
        <f t="shared" ref="G15" si="61">AVERAGE(G12:G14)</f>
        <v>203.66666666666666</v>
      </c>
      <c r="H15" s="1">
        <f t="shared" ref="H15" si="62">AVERAGE(H12:H14)</f>
        <v>198.66666666666666</v>
      </c>
      <c r="I15" s="1"/>
      <c r="J15" s="1">
        <f>AVERAGE(J12:J14)</f>
        <v>230.66666666666666</v>
      </c>
      <c r="K15" s="1">
        <f t="shared" ref="K15:L15" si="63">AVERAGE(K12:K14)</f>
        <v>249.66666666666666</v>
      </c>
      <c r="L15" s="1">
        <f t="shared" si="63"/>
        <v>240</v>
      </c>
      <c r="O15">
        <v>3</v>
      </c>
      <c r="P15">
        <f t="shared" si="50"/>
        <v>2520</v>
      </c>
      <c r="Q15">
        <f t="shared" si="51"/>
        <v>2980</v>
      </c>
      <c r="R15">
        <f t="shared" si="52"/>
        <v>2480</v>
      </c>
      <c r="T15">
        <f t="shared" si="53"/>
        <v>2340</v>
      </c>
      <c r="U15">
        <f t="shared" si="54"/>
        <v>2520</v>
      </c>
      <c r="V15">
        <f t="shared" si="55"/>
        <v>1820</v>
      </c>
      <c r="X15">
        <f t="shared" si="56"/>
        <v>3060</v>
      </c>
      <c r="Y15">
        <f t="shared" si="57"/>
        <v>2740</v>
      </c>
      <c r="Z15">
        <f t="shared" si="58"/>
        <v>2610</v>
      </c>
    </row>
    <row r="16" spans="1:26" x14ac:dyDescent="0.25">
      <c r="A16" t="s">
        <v>11</v>
      </c>
      <c r="B16" s="1">
        <f>STDEV(B12:B14)</f>
        <v>23.501772982763097</v>
      </c>
      <c r="C16" s="1">
        <f t="shared" ref="C16:D16" si="64">STDEV(C12:C14)</f>
        <v>8.5049005481153817</v>
      </c>
      <c r="D16" s="1">
        <f t="shared" si="64"/>
        <v>9.5393920141694561</v>
      </c>
      <c r="E16" s="1"/>
      <c r="F16" s="1">
        <f>STDEV(F12:F14)</f>
        <v>5.8594652770823146</v>
      </c>
      <c r="G16" s="1">
        <f t="shared" ref="G16:H16" si="65">STDEV(G12:G14)</f>
        <v>19.655363983740756</v>
      </c>
      <c r="H16" s="1">
        <f t="shared" si="65"/>
        <v>7.0237691685684922</v>
      </c>
      <c r="I16" s="1"/>
      <c r="J16" s="1">
        <f>STDEV(J12:J14)</f>
        <v>23.180451534284948</v>
      </c>
      <c r="K16" s="1">
        <f t="shared" ref="K16:L16" si="66">STDEV(K12:K14)</f>
        <v>9.0184995056457886</v>
      </c>
      <c r="L16" s="1">
        <f t="shared" si="66"/>
        <v>12.124355652982141</v>
      </c>
      <c r="O16" s="14">
        <v>4</v>
      </c>
      <c r="P16" s="14">
        <f>B36*10</f>
        <v>2760</v>
      </c>
      <c r="Q16" s="14">
        <f t="shared" ref="Q16:R18" si="67">C36*10</f>
        <v>2680</v>
      </c>
      <c r="R16" s="14">
        <f t="shared" si="67"/>
        <v>2750</v>
      </c>
      <c r="S16" s="14"/>
      <c r="T16" s="14">
        <f t="shared" ref="T16:V18" si="68">F36*10</f>
        <v>2670</v>
      </c>
      <c r="U16" s="14">
        <f t="shared" si="68"/>
        <v>2590</v>
      </c>
      <c r="V16" s="14">
        <f t="shared" si="68"/>
        <v>3260</v>
      </c>
      <c r="W16" s="14"/>
      <c r="X16" s="14">
        <f t="shared" ref="X16:Z18" si="69">J36*10</f>
        <v>3310</v>
      </c>
      <c r="Y16" s="14">
        <f t="shared" si="69"/>
        <v>3270</v>
      </c>
      <c r="Z16" s="14">
        <f t="shared" si="69"/>
        <v>3500</v>
      </c>
    </row>
    <row r="17" spans="1:26" x14ac:dyDescent="0.25">
      <c r="B17" s="1">
        <f>B15*5</f>
        <v>1128.3333333333333</v>
      </c>
      <c r="C17" s="1">
        <f t="shared" ref="C17:D17" si="70">C15*5</f>
        <v>1011.6666666666667</v>
      </c>
      <c r="D17" s="1">
        <f t="shared" si="70"/>
        <v>1160</v>
      </c>
      <c r="F17" s="1">
        <f>F15*5</f>
        <v>1071.6666666666667</v>
      </c>
      <c r="G17" s="1">
        <f t="shared" ref="G17:H17" si="71">G15*5</f>
        <v>1018.3333333333333</v>
      </c>
      <c r="H17" s="1">
        <f t="shared" si="71"/>
        <v>993.33333333333326</v>
      </c>
      <c r="J17" s="1">
        <f>J15*5</f>
        <v>1153.3333333333333</v>
      </c>
      <c r="K17" s="1">
        <f t="shared" ref="K17:L17" si="72">K15*5</f>
        <v>1248.3333333333333</v>
      </c>
      <c r="L17" s="1">
        <f t="shared" si="72"/>
        <v>1200</v>
      </c>
      <c r="O17" s="14">
        <v>4</v>
      </c>
      <c r="P17" s="14">
        <f t="shared" ref="P17:P18" si="73">B37*10</f>
        <v>3200</v>
      </c>
      <c r="Q17" s="14">
        <f t="shared" si="67"/>
        <v>2990</v>
      </c>
      <c r="R17" s="14">
        <f t="shared" si="67"/>
        <v>3010</v>
      </c>
      <c r="S17" s="14"/>
      <c r="T17" s="14">
        <f t="shared" si="68"/>
        <v>2810</v>
      </c>
      <c r="U17" s="14">
        <f t="shared" si="68"/>
        <v>3090</v>
      </c>
      <c r="V17" s="14">
        <f t="shared" si="68"/>
        <v>2950</v>
      </c>
      <c r="W17" s="14"/>
      <c r="X17" s="14">
        <f t="shared" si="69"/>
        <v>3380</v>
      </c>
      <c r="Y17" s="14">
        <f t="shared" si="69"/>
        <v>3550</v>
      </c>
      <c r="Z17" s="14">
        <f t="shared" si="69"/>
        <v>3560</v>
      </c>
    </row>
    <row r="18" spans="1:26" x14ac:dyDescent="0.25">
      <c r="O18" s="14">
        <v>4</v>
      </c>
      <c r="P18" s="14">
        <f t="shared" si="73"/>
        <v>3120</v>
      </c>
      <c r="Q18" s="14">
        <f t="shared" si="67"/>
        <v>2810</v>
      </c>
      <c r="R18" s="14">
        <f t="shared" si="67"/>
        <v>3040</v>
      </c>
      <c r="S18" s="14"/>
      <c r="T18" s="14">
        <f t="shared" si="68"/>
        <v>2550</v>
      </c>
      <c r="U18" s="14">
        <f t="shared" si="68"/>
        <v>2930</v>
      </c>
      <c r="V18" s="14">
        <f t="shared" si="68"/>
        <v>3120</v>
      </c>
      <c r="W18" s="14"/>
      <c r="X18" s="14">
        <f t="shared" si="69"/>
        <v>3410</v>
      </c>
      <c r="Y18" s="14">
        <f t="shared" si="69"/>
        <v>3470</v>
      </c>
      <c r="Z18" s="14">
        <f t="shared" si="69"/>
        <v>3620</v>
      </c>
    </row>
    <row r="20" spans="1:26" x14ac:dyDescent="0.25">
      <c r="A20" t="s">
        <v>19</v>
      </c>
      <c r="B20">
        <v>168</v>
      </c>
      <c r="C20">
        <v>169</v>
      </c>
      <c r="D20">
        <v>168</v>
      </c>
      <c r="F20">
        <v>182</v>
      </c>
      <c r="G20">
        <v>152</v>
      </c>
      <c r="H20">
        <v>153</v>
      </c>
      <c r="J20">
        <v>171</v>
      </c>
      <c r="K20">
        <v>167</v>
      </c>
      <c r="L20">
        <v>167</v>
      </c>
    </row>
    <row r="21" spans="1:26" x14ac:dyDescent="0.25">
      <c r="A21" t="s">
        <v>20</v>
      </c>
      <c r="B21">
        <v>158</v>
      </c>
      <c r="C21">
        <v>166</v>
      </c>
      <c r="D21">
        <v>160</v>
      </c>
      <c r="F21">
        <v>144</v>
      </c>
      <c r="G21">
        <v>150</v>
      </c>
      <c r="H21">
        <v>140</v>
      </c>
      <c r="J21">
        <v>166</v>
      </c>
      <c r="K21">
        <v>161</v>
      </c>
      <c r="L21">
        <v>156</v>
      </c>
    </row>
    <row r="22" spans="1:26" x14ac:dyDescent="0.25">
      <c r="B22">
        <v>140</v>
      </c>
      <c r="C22">
        <v>161</v>
      </c>
      <c r="D22">
        <v>165</v>
      </c>
      <c r="F22">
        <v>155</v>
      </c>
      <c r="G22">
        <v>127</v>
      </c>
      <c r="H22">
        <v>164</v>
      </c>
      <c r="J22">
        <v>163</v>
      </c>
      <c r="K22">
        <v>137</v>
      </c>
      <c r="L22">
        <v>130</v>
      </c>
    </row>
    <row r="23" spans="1:26" x14ac:dyDescent="0.25">
      <c r="A23" t="s">
        <v>10</v>
      </c>
      <c r="B23" s="1">
        <f>AVERAGE(B20:B22)</f>
        <v>155.33333333333334</v>
      </c>
      <c r="C23" s="1">
        <f t="shared" ref="C23" si="74">AVERAGE(C20:C22)</f>
        <v>165.33333333333334</v>
      </c>
      <c r="D23" s="1">
        <f t="shared" ref="D23" si="75">AVERAGE(D20:D22)</f>
        <v>164.33333333333334</v>
      </c>
      <c r="E23" s="1"/>
      <c r="F23" s="1">
        <f>AVERAGE(F20:F22)</f>
        <v>160.33333333333334</v>
      </c>
      <c r="G23" s="1">
        <f t="shared" ref="G23" si="76">AVERAGE(G20:G22)</f>
        <v>143</v>
      </c>
      <c r="H23" s="1">
        <f t="shared" ref="H23" si="77">AVERAGE(H20:H22)</f>
        <v>152.33333333333334</v>
      </c>
      <c r="I23" s="1"/>
      <c r="J23" s="1">
        <f>AVERAGE(J20:J22)</f>
        <v>166.66666666666666</v>
      </c>
      <c r="K23" s="1">
        <f t="shared" ref="K23" si="78">AVERAGE(K20:K22)</f>
        <v>155</v>
      </c>
      <c r="L23" s="1">
        <f t="shared" ref="L23" si="79">AVERAGE(L20:L22)</f>
        <v>151</v>
      </c>
    </row>
    <row r="24" spans="1:26" x14ac:dyDescent="0.25">
      <c r="A24" t="s">
        <v>11</v>
      </c>
      <c r="B24" s="1">
        <f>STDEV(B20:B22)</f>
        <v>14.189197769195175</v>
      </c>
      <c r="C24" s="1">
        <f t="shared" ref="C24:D24" si="80">STDEV(C20:C22)</f>
        <v>4.0414518843273806</v>
      </c>
      <c r="D24" s="1">
        <f t="shared" si="80"/>
        <v>4.0414518843273806</v>
      </c>
      <c r="E24" s="1"/>
      <c r="F24" s="1">
        <f>STDEV(F20:F22)</f>
        <v>19.553345834749955</v>
      </c>
      <c r="G24" s="1">
        <f t="shared" ref="G24:H24" si="81">STDEV(G20:G22)</f>
        <v>13.892443989449804</v>
      </c>
      <c r="H24" s="1">
        <f t="shared" si="81"/>
        <v>12.013880860626733</v>
      </c>
      <c r="I24" s="1"/>
      <c r="J24" s="1">
        <f>STDEV(J20:J22)</f>
        <v>4.0414518843273806</v>
      </c>
      <c r="K24" s="1">
        <f t="shared" ref="K24:L24" si="82">STDEV(K20:K22)</f>
        <v>15.874507866387544</v>
      </c>
      <c r="L24" s="1">
        <f t="shared" si="82"/>
        <v>19</v>
      </c>
    </row>
    <row r="25" spans="1:26" x14ac:dyDescent="0.25">
      <c r="B25" s="1">
        <f>B23*10</f>
        <v>1553.3333333333335</v>
      </c>
      <c r="C25" s="1">
        <f t="shared" ref="C25:D25" si="83">C23*10</f>
        <v>1653.3333333333335</v>
      </c>
      <c r="D25" s="1">
        <f t="shared" si="83"/>
        <v>1643.3333333333335</v>
      </c>
      <c r="F25" s="1">
        <f>F23*10</f>
        <v>1603.3333333333335</v>
      </c>
      <c r="G25" s="1">
        <f t="shared" ref="G25:H25" si="84">G23*10</f>
        <v>1430</v>
      </c>
      <c r="H25" s="1">
        <f t="shared" si="84"/>
        <v>1523.3333333333335</v>
      </c>
      <c r="J25" s="1">
        <f>J23*10</f>
        <v>1666.6666666666665</v>
      </c>
      <c r="K25" s="1">
        <f t="shared" ref="K25:L25" si="85">K23*10</f>
        <v>1550</v>
      </c>
      <c r="L25" s="1">
        <f t="shared" si="85"/>
        <v>1510</v>
      </c>
    </row>
    <row r="28" spans="1:26" x14ac:dyDescent="0.25">
      <c r="A28" t="s">
        <v>22</v>
      </c>
      <c r="B28">
        <v>222</v>
      </c>
      <c r="C28">
        <v>226</v>
      </c>
      <c r="D28">
        <v>254</v>
      </c>
      <c r="F28">
        <v>220</v>
      </c>
      <c r="G28">
        <v>233</v>
      </c>
      <c r="H28">
        <v>228</v>
      </c>
      <c r="J28">
        <v>308</v>
      </c>
      <c r="K28">
        <v>311</v>
      </c>
      <c r="L28">
        <v>251</v>
      </c>
    </row>
    <row r="29" spans="1:26" x14ac:dyDescent="0.25">
      <c r="A29" t="s">
        <v>20</v>
      </c>
      <c r="B29">
        <v>259</v>
      </c>
      <c r="C29">
        <v>190</v>
      </c>
      <c r="D29">
        <v>248</v>
      </c>
      <c r="F29">
        <v>182</v>
      </c>
      <c r="G29">
        <v>262</v>
      </c>
      <c r="H29">
        <v>200</v>
      </c>
      <c r="J29">
        <v>249</v>
      </c>
      <c r="K29">
        <v>257</v>
      </c>
      <c r="L29">
        <v>229</v>
      </c>
    </row>
    <row r="30" spans="1:26" x14ac:dyDescent="0.25">
      <c r="B30">
        <v>252</v>
      </c>
      <c r="C30">
        <v>298</v>
      </c>
      <c r="D30">
        <v>248</v>
      </c>
      <c r="F30">
        <v>234</v>
      </c>
      <c r="G30">
        <v>252</v>
      </c>
      <c r="H30">
        <v>182</v>
      </c>
      <c r="J30">
        <v>306</v>
      </c>
      <c r="K30">
        <v>274</v>
      </c>
      <c r="L30">
        <v>261</v>
      </c>
    </row>
    <row r="31" spans="1:26" x14ac:dyDescent="0.25">
      <c r="A31" t="s">
        <v>10</v>
      </c>
      <c r="B31" s="1">
        <f>AVERAGE(B28:B30)</f>
        <v>244.33333333333334</v>
      </c>
      <c r="C31" s="1">
        <f t="shared" ref="C31" si="86">AVERAGE(C28:C30)</f>
        <v>238</v>
      </c>
      <c r="D31" s="1">
        <f t="shared" ref="D31" si="87">AVERAGE(D28:D30)</f>
        <v>250</v>
      </c>
      <c r="E31" s="1"/>
      <c r="F31" s="1">
        <f>AVERAGE(F28:F30)</f>
        <v>212</v>
      </c>
      <c r="G31" s="1">
        <f t="shared" ref="G31" si="88">AVERAGE(G28:G30)</f>
        <v>249</v>
      </c>
      <c r="H31" s="1">
        <f t="shared" ref="H31" si="89">AVERAGE(H28:H30)</f>
        <v>203.33333333333334</v>
      </c>
      <c r="I31" s="1"/>
      <c r="J31" s="1">
        <f>AVERAGE(J28:J30)</f>
        <v>287.66666666666669</v>
      </c>
      <c r="K31" s="1">
        <f t="shared" ref="K31" si="90">AVERAGE(K28:K30)</f>
        <v>280.66666666666669</v>
      </c>
      <c r="L31" s="1">
        <f t="shared" ref="L31" si="91">AVERAGE(L28:L30)</f>
        <v>247</v>
      </c>
    </row>
    <row r="32" spans="1:26" x14ac:dyDescent="0.25">
      <c r="A32" t="s">
        <v>11</v>
      </c>
      <c r="B32" s="1">
        <f>STDEV(B28:B30)</f>
        <v>19.655363983740756</v>
      </c>
      <c r="C32" s="1">
        <f t="shared" ref="C32:D32" si="92">STDEV(C28:C30)</f>
        <v>54.990908339470082</v>
      </c>
      <c r="D32" s="1">
        <f t="shared" si="92"/>
        <v>3.4641016151377544</v>
      </c>
      <c r="E32" s="1"/>
      <c r="F32" s="1">
        <f>STDEV(F28:F30)</f>
        <v>26.90724809414742</v>
      </c>
      <c r="G32" s="1">
        <f t="shared" ref="G32:H32" si="93">STDEV(G28:G30)</f>
        <v>14.730919862656235</v>
      </c>
      <c r="H32" s="1">
        <f t="shared" si="93"/>
        <v>23.180451534284948</v>
      </c>
      <c r="I32" s="1"/>
      <c r="J32" s="1">
        <f>STDEV(J28:J30)</f>
        <v>33.501243758005963</v>
      </c>
      <c r="K32" s="1">
        <f t="shared" ref="K32:L32" si="94">STDEV(K28:K30)</f>
        <v>27.610384519838426</v>
      </c>
      <c r="L32" s="1">
        <f t="shared" si="94"/>
        <v>16.370705543744901</v>
      </c>
    </row>
    <row r="33" spans="1:14" x14ac:dyDescent="0.25">
      <c r="B33" s="1">
        <f>B31*10</f>
        <v>2443.3333333333335</v>
      </c>
      <c r="C33" s="1">
        <f t="shared" ref="C33:D33" si="95">C31*10</f>
        <v>2380</v>
      </c>
      <c r="D33" s="1">
        <f t="shared" si="95"/>
        <v>2500</v>
      </c>
      <c r="F33" s="1">
        <f>F31*10</f>
        <v>2120</v>
      </c>
      <c r="G33" s="1">
        <f t="shared" ref="G33:H33" si="96">G31*10</f>
        <v>2490</v>
      </c>
      <c r="H33" s="1">
        <f t="shared" si="96"/>
        <v>2033.3333333333335</v>
      </c>
      <c r="J33" s="1">
        <f>J31*10</f>
        <v>2876.666666666667</v>
      </c>
      <c r="K33" s="1">
        <f t="shared" ref="K33:L33" si="97">K31*10</f>
        <v>2806.666666666667</v>
      </c>
      <c r="L33" s="1">
        <f t="shared" si="97"/>
        <v>2470</v>
      </c>
    </row>
    <row r="36" spans="1:14" x14ac:dyDescent="0.25">
      <c r="A36" t="s">
        <v>24</v>
      </c>
      <c r="B36">
        <v>276</v>
      </c>
      <c r="C36">
        <v>268</v>
      </c>
      <c r="D36">
        <v>275</v>
      </c>
      <c r="E36" t="s">
        <v>24</v>
      </c>
      <c r="F36">
        <v>267</v>
      </c>
      <c r="G36">
        <v>259</v>
      </c>
      <c r="H36">
        <v>326</v>
      </c>
      <c r="I36" t="s">
        <v>24</v>
      </c>
      <c r="J36">
        <v>331</v>
      </c>
      <c r="K36">
        <v>327</v>
      </c>
      <c r="L36">
        <v>350</v>
      </c>
    </row>
    <row r="37" spans="1:14" x14ac:dyDescent="0.25">
      <c r="A37" t="s">
        <v>20</v>
      </c>
      <c r="B37">
        <v>320</v>
      </c>
      <c r="C37">
        <v>299</v>
      </c>
      <c r="D37">
        <v>301</v>
      </c>
      <c r="E37" t="s">
        <v>20</v>
      </c>
      <c r="F37">
        <v>281</v>
      </c>
      <c r="G37">
        <v>309</v>
      </c>
      <c r="H37">
        <v>295</v>
      </c>
      <c r="I37" t="s">
        <v>20</v>
      </c>
      <c r="J37">
        <v>338</v>
      </c>
      <c r="K37">
        <v>355</v>
      </c>
      <c r="L37">
        <v>356</v>
      </c>
    </row>
    <row r="38" spans="1:14" x14ac:dyDescent="0.25">
      <c r="B38">
        <v>312</v>
      </c>
      <c r="C38">
        <v>281</v>
      </c>
      <c r="D38">
        <v>304</v>
      </c>
      <c r="F38">
        <v>255</v>
      </c>
      <c r="G38">
        <v>293</v>
      </c>
      <c r="H38">
        <v>312</v>
      </c>
      <c r="J38">
        <v>341</v>
      </c>
      <c r="K38">
        <v>347</v>
      </c>
      <c r="L38">
        <v>362</v>
      </c>
    </row>
    <row r="39" spans="1:14" x14ac:dyDescent="0.25">
      <c r="A39" t="s">
        <v>10</v>
      </c>
      <c r="B39" s="1">
        <f>AVERAGE(B36:B38)</f>
        <v>302.66666666666669</v>
      </c>
      <c r="C39" s="1">
        <f t="shared" ref="C39:D39" si="98">AVERAGE(C36:C38)</f>
        <v>282.66666666666669</v>
      </c>
      <c r="D39" s="1">
        <f t="shared" si="98"/>
        <v>293.33333333333331</v>
      </c>
      <c r="E39" t="s">
        <v>10</v>
      </c>
      <c r="F39" s="1">
        <f>AVERAGE(F36:F38)</f>
        <v>267.66666666666669</v>
      </c>
      <c r="G39" s="1">
        <f t="shared" ref="G39:H39" si="99">AVERAGE(G36:G38)</f>
        <v>287</v>
      </c>
      <c r="H39" s="1">
        <f t="shared" si="99"/>
        <v>311</v>
      </c>
      <c r="I39" t="s">
        <v>10</v>
      </c>
      <c r="J39" s="1">
        <f>AVERAGE(J36:J38)</f>
        <v>336.66666666666669</v>
      </c>
      <c r="K39" s="1">
        <f t="shared" ref="K39:L39" si="100">AVERAGE(K36:K38)</f>
        <v>343</v>
      </c>
      <c r="L39" s="1">
        <f t="shared" si="100"/>
        <v>356</v>
      </c>
    </row>
    <row r="40" spans="1:14" x14ac:dyDescent="0.25">
      <c r="A40" t="s">
        <v>11</v>
      </c>
      <c r="B40" s="1">
        <f>STDEV(B36:B38)</f>
        <v>23.437861108329262</v>
      </c>
      <c r="C40" s="1">
        <f t="shared" ref="C40:D40" si="101">STDEV(C36:C38)</f>
        <v>15.56705923844749</v>
      </c>
      <c r="D40" s="1">
        <f t="shared" si="101"/>
        <v>15.947831618540913</v>
      </c>
      <c r="E40" t="s">
        <v>11</v>
      </c>
      <c r="F40" s="1">
        <f>STDEV(F36:F38)</f>
        <v>13.012814197295423</v>
      </c>
      <c r="G40" s="1">
        <f t="shared" ref="G40:H40" si="102">STDEV(G36:G38)</f>
        <v>25.534290669607408</v>
      </c>
      <c r="H40" s="1">
        <f t="shared" si="102"/>
        <v>15.524174696260024</v>
      </c>
      <c r="I40" t="s">
        <v>11</v>
      </c>
      <c r="J40" s="1">
        <f>STDEV(J36:J38)</f>
        <v>5.1316014394468841</v>
      </c>
      <c r="K40" s="1">
        <f t="shared" ref="K40:L40" si="103">STDEV(K36:K38)</f>
        <v>14.422205101855956</v>
      </c>
      <c r="L40" s="1">
        <f t="shared" si="103"/>
        <v>6</v>
      </c>
    </row>
    <row r="41" spans="1:14" x14ac:dyDescent="0.25">
      <c r="B41" s="1">
        <f>B39*10</f>
        <v>3026.666666666667</v>
      </c>
      <c r="C41" s="1">
        <f t="shared" ref="C41:D41" si="104">C39*10</f>
        <v>2826.666666666667</v>
      </c>
      <c r="D41" s="1">
        <f t="shared" si="104"/>
        <v>2933.333333333333</v>
      </c>
      <c r="F41" s="1">
        <f>F39*10</f>
        <v>2676.666666666667</v>
      </c>
      <c r="G41" s="1">
        <f t="shared" ref="G41:H41" si="105">G39*10</f>
        <v>2870</v>
      </c>
      <c r="H41" s="1">
        <f t="shared" si="105"/>
        <v>3110</v>
      </c>
      <c r="J41" s="1">
        <f>J39*10</f>
        <v>3366.666666666667</v>
      </c>
      <c r="K41" s="1">
        <f t="shared" ref="K41:L41" si="106">K39*10</f>
        <v>3430</v>
      </c>
      <c r="L41" s="1">
        <f t="shared" si="106"/>
        <v>3560</v>
      </c>
    </row>
    <row r="43" spans="1:14" ht="15.75" thickBot="1" x14ac:dyDescent="0.3"/>
    <row r="44" spans="1:14" x14ac:dyDescent="0.25">
      <c r="C44" t="s">
        <v>6</v>
      </c>
      <c r="E44" t="s">
        <v>7</v>
      </c>
      <c r="G44" t="s">
        <v>27</v>
      </c>
      <c r="J44" s="4" t="s">
        <v>49</v>
      </c>
      <c r="K44" s="5"/>
      <c r="L44" s="6"/>
    </row>
    <row r="45" spans="1:14" x14ac:dyDescent="0.25">
      <c r="C45" t="s">
        <v>30</v>
      </c>
      <c r="D45" t="s">
        <v>31</v>
      </c>
      <c r="E45" t="s">
        <v>30</v>
      </c>
      <c r="F45" t="s">
        <v>31</v>
      </c>
      <c r="G45" t="s">
        <v>30</v>
      </c>
      <c r="H45" t="s">
        <v>31</v>
      </c>
      <c r="J45" s="7" t="s">
        <v>44</v>
      </c>
      <c r="K45" s="8" t="s">
        <v>36</v>
      </c>
      <c r="L45" s="9">
        <v>0.34179999999999999</v>
      </c>
      <c r="M45">
        <f>AVERAGE(L45:L47)</f>
        <v>0.33493333333333331</v>
      </c>
      <c r="N45">
        <f>STDEV(L45:L47)</f>
        <v>1.2769233858510597E-2</v>
      </c>
    </row>
    <row r="46" spans="1:14" x14ac:dyDescent="0.25">
      <c r="B46" t="s">
        <v>0</v>
      </c>
      <c r="C46" s="1">
        <f>AVERAGE(B9:D9)</f>
        <v>964.44444444444434</v>
      </c>
      <c r="D46">
        <f>STDEV(B9:D9)</f>
        <v>41.677776296691299</v>
      </c>
      <c r="E46" s="1">
        <f>AVERAGE(F9:H9)</f>
        <v>952.22222222222229</v>
      </c>
      <c r="F46">
        <f>STDEV(F9:H9)</f>
        <v>12.619796324000662</v>
      </c>
      <c r="G46" s="1">
        <f>AVERAGE(J9:L9)</f>
        <v>1046.1111111111111</v>
      </c>
      <c r="H46">
        <f>STDEV(J9:L9)</f>
        <v>63.362566352814376</v>
      </c>
      <c r="J46" s="7"/>
      <c r="K46" s="8" t="s">
        <v>37</v>
      </c>
      <c r="L46" s="9">
        <v>0.34279999999999999</v>
      </c>
    </row>
    <row r="47" spans="1:14" x14ac:dyDescent="0.25">
      <c r="B47" t="s">
        <v>12</v>
      </c>
      <c r="C47" s="1">
        <f>AVERAGE(B17:D17)</f>
        <v>1100</v>
      </c>
      <c r="D47">
        <f>STDEV(B17:D17)</f>
        <v>78.120277635053043</v>
      </c>
      <c r="E47" s="1">
        <f>AVERAGE(F17:H17)</f>
        <v>1027.7777777777776</v>
      </c>
      <c r="F47">
        <f>STDEV(F17:H17)</f>
        <v>40.011572400068616</v>
      </c>
      <c r="G47" s="1">
        <f>AVERAGE(J17:L17)</f>
        <v>1200.5555555555554</v>
      </c>
      <c r="H47">
        <f>STDEV(J17:L17)</f>
        <v>47.50243658467933</v>
      </c>
      <c r="J47" s="7"/>
      <c r="K47" s="8" t="s">
        <v>38</v>
      </c>
      <c r="L47" s="9">
        <v>0.32019999999999998</v>
      </c>
    </row>
    <row r="48" spans="1:14" x14ac:dyDescent="0.25">
      <c r="B48" t="s">
        <v>19</v>
      </c>
      <c r="C48" s="1">
        <f>AVERAGE(B25:D25)</f>
        <v>1616.6666666666667</v>
      </c>
      <c r="D48">
        <f>STDEV(B25:D25)</f>
        <v>55.075705472861017</v>
      </c>
      <c r="E48" s="1">
        <f>AVERAGE(F25:H25)</f>
        <v>1518.8888888888889</v>
      </c>
      <c r="F48">
        <f>STDEV(F25:H25)</f>
        <v>86.752094648636231</v>
      </c>
      <c r="G48" s="1">
        <f>AVERAGE(J25:L25)</f>
        <v>1575.5555555555554</v>
      </c>
      <c r="H48">
        <f>STDEV(J25:L25)</f>
        <v>81.399790699521532</v>
      </c>
      <c r="J48" s="7" t="s">
        <v>45</v>
      </c>
      <c r="K48" s="8" t="s">
        <v>36</v>
      </c>
      <c r="L48" s="9">
        <v>0.30230000000000001</v>
      </c>
      <c r="M48">
        <f>AVERAGE(L48:L50)</f>
        <v>0.34663333333333335</v>
      </c>
      <c r="N48">
        <f>STDEV(L48:L50)</f>
        <v>3.84511811695471E-2</v>
      </c>
    </row>
    <row r="49" spans="2:14" x14ac:dyDescent="0.25">
      <c r="B49" t="s">
        <v>22</v>
      </c>
      <c r="C49" s="1">
        <f>AVERAGE(B33:D33)</f>
        <v>2441.1111111111113</v>
      </c>
      <c r="D49">
        <f>STDEV(B33:D33)</f>
        <v>60.030856263289337</v>
      </c>
      <c r="E49" s="1">
        <f>AVERAGE(F33:H33)</f>
        <v>2214.4444444444448</v>
      </c>
      <c r="F49">
        <f>STDEV(F33:H33)</f>
        <v>242.54056552652361</v>
      </c>
      <c r="G49" s="1">
        <f>AVERAGE(J33:L33)</f>
        <v>2717.7777777777778</v>
      </c>
      <c r="H49">
        <f>STDEV(J33:L33)</f>
        <v>217.41750244718213</v>
      </c>
      <c r="J49" s="7"/>
      <c r="K49" s="8" t="s">
        <v>37</v>
      </c>
      <c r="L49" s="9">
        <v>0.36670000000000003</v>
      </c>
    </row>
    <row r="50" spans="2:14" x14ac:dyDescent="0.25">
      <c r="B50" t="s">
        <v>24</v>
      </c>
      <c r="C50" s="1">
        <f>AVERAGE(B41:D41)</f>
        <v>2928.8888888888891</v>
      </c>
      <c r="D50">
        <f>STDEV(B41:D41)</f>
        <v>100.07404665953511</v>
      </c>
      <c r="E50" s="1">
        <f>AVERAGE(F41:H41)</f>
        <v>2885.5555555555561</v>
      </c>
      <c r="F50">
        <f>STDEV(F41:H41)</f>
        <v>217.08506610526177</v>
      </c>
      <c r="G50" s="1">
        <f>AVERAGE(J41:L41)</f>
        <v>3452.2222222222226</v>
      </c>
      <c r="H50">
        <f>STDEV(J41:L41)</f>
        <v>98.563760149533607</v>
      </c>
      <c r="J50" s="7"/>
      <c r="K50" s="8" t="s">
        <v>38</v>
      </c>
      <c r="L50" s="9">
        <v>0.37090000000000001</v>
      </c>
    </row>
    <row r="51" spans="2:14" x14ac:dyDescent="0.25">
      <c r="J51" s="7" t="s">
        <v>46</v>
      </c>
      <c r="K51" s="8" t="s">
        <v>36</v>
      </c>
      <c r="L51" s="9">
        <v>0.3765</v>
      </c>
      <c r="M51">
        <f>AVERAGE(L51:L53)</f>
        <v>0.3717333333333333</v>
      </c>
      <c r="N51">
        <f>STDEV(L51:L53)</f>
        <v>7.9122268251948825E-3</v>
      </c>
    </row>
    <row r="52" spans="2:14" x14ac:dyDescent="0.25">
      <c r="J52" s="7"/>
      <c r="K52" s="8" t="s">
        <v>37</v>
      </c>
      <c r="L52" s="9">
        <v>0.36259999999999998</v>
      </c>
    </row>
    <row r="53" spans="2:14" ht="15.75" thickBot="1" x14ac:dyDescent="0.3">
      <c r="J53" s="10"/>
      <c r="K53" s="11" t="s">
        <v>38</v>
      </c>
      <c r="L53" s="12">
        <v>0.37609999999999999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E22" zoomScaleNormal="100" workbookViewId="0">
      <selection activeCell="I44" sqref="I44"/>
    </sheetView>
  </sheetViews>
  <sheetFormatPr baseColWidth="10" defaultRowHeight="15" x14ac:dyDescent="0.25"/>
  <sheetData>
    <row r="1" spans="1:33" x14ac:dyDescent="0.25">
      <c r="B1" t="s">
        <v>13</v>
      </c>
      <c r="F1" t="s">
        <v>14</v>
      </c>
      <c r="J1" t="s">
        <v>15</v>
      </c>
      <c r="P1" t="s">
        <v>32</v>
      </c>
    </row>
    <row r="2" spans="1:33" x14ac:dyDescent="0.25">
      <c r="P2" t="s">
        <v>33</v>
      </c>
      <c r="W2" t="s">
        <v>39</v>
      </c>
      <c r="AB2" t="s">
        <v>40</v>
      </c>
    </row>
    <row r="3" spans="1:33" x14ac:dyDescent="0.25">
      <c r="B3" t="s">
        <v>1</v>
      </c>
      <c r="C3" t="s">
        <v>2</v>
      </c>
      <c r="D3" t="s">
        <v>3</v>
      </c>
      <c r="F3" t="s">
        <v>1</v>
      </c>
      <c r="G3" t="s">
        <v>2</v>
      </c>
      <c r="H3" t="s">
        <v>3</v>
      </c>
      <c r="J3" t="s">
        <v>1</v>
      </c>
      <c r="K3" t="s">
        <v>2</v>
      </c>
      <c r="L3" t="s">
        <v>3</v>
      </c>
      <c r="P3" t="s">
        <v>34</v>
      </c>
      <c r="S3" t="s">
        <v>124</v>
      </c>
      <c r="T3" t="s">
        <v>125</v>
      </c>
      <c r="U3" t="s">
        <v>126</v>
      </c>
      <c r="Y3" t="s">
        <v>124</v>
      </c>
      <c r="Z3" t="s">
        <v>125</v>
      </c>
      <c r="AA3" t="s">
        <v>126</v>
      </c>
      <c r="AE3" t="s">
        <v>124</v>
      </c>
      <c r="AF3" t="s">
        <v>125</v>
      </c>
      <c r="AG3" t="s">
        <v>126</v>
      </c>
    </row>
    <row r="4" spans="1:33" x14ac:dyDescent="0.25">
      <c r="A4" t="s">
        <v>0</v>
      </c>
      <c r="B4">
        <v>172</v>
      </c>
      <c r="C4">
        <v>222</v>
      </c>
      <c r="D4">
        <v>248</v>
      </c>
      <c r="E4" t="s">
        <v>0</v>
      </c>
      <c r="F4">
        <v>225</v>
      </c>
      <c r="G4">
        <v>238</v>
      </c>
      <c r="H4">
        <v>221</v>
      </c>
      <c r="I4" t="s">
        <v>0</v>
      </c>
      <c r="J4">
        <v>290</v>
      </c>
      <c r="K4">
        <v>268</v>
      </c>
      <c r="L4">
        <v>260</v>
      </c>
      <c r="O4" s="14">
        <v>0</v>
      </c>
      <c r="P4" s="14">
        <f>B4*2</f>
        <v>344</v>
      </c>
      <c r="Q4" s="14">
        <f t="shared" ref="Q4:R6" si="0">C4*2</f>
        <v>444</v>
      </c>
      <c r="R4" s="14">
        <f t="shared" si="0"/>
        <v>496</v>
      </c>
      <c r="S4">
        <f>AVERAGE(P4:R4)</f>
        <v>428</v>
      </c>
      <c r="V4" s="14">
        <f t="shared" ref="V4:X6" si="1">F4*2</f>
        <v>450</v>
      </c>
      <c r="W4" s="14">
        <f t="shared" si="1"/>
        <v>476</v>
      </c>
      <c r="X4" s="14">
        <f t="shared" si="1"/>
        <v>442</v>
      </c>
      <c r="Y4">
        <f>AVERAGE(V4:X4)</f>
        <v>456</v>
      </c>
      <c r="AB4" s="14">
        <f>J4*2</f>
        <v>580</v>
      </c>
      <c r="AC4" s="14">
        <f t="shared" ref="AC4:AD6" si="2">K4*2</f>
        <v>536</v>
      </c>
      <c r="AD4" s="14">
        <f t="shared" si="2"/>
        <v>520</v>
      </c>
      <c r="AE4">
        <f>AVERAGE(AB4:AD4)</f>
        <v>545.33333333333337</v>
      </c>
    </row>
    <row r="5" spans="1:33" x14ac:dyDescent="0.25">
      <c r="A5" t="s">
        <v>5</v>
      </c>
      <c r="B5">
        <v>221</v>
      </c>
      <c r="C5">
        <v>222</v>
      </c>
      <c r="D5">
        <v>228</v>
      </c>
      <c r="E5" t="s">
        <v>5</v>
      </c>
      <c r="F5">
        <v>232</v>
      </c>
      <c r="G5">
        <v>230</v>
      </c>
      <c r="H5">
        <v>236</v>
      </c>
      <c r="I5" t="s">
        <v>5</v>
      </c>
      <c r="J5">
        <v>254</v>
      </c>
      <c r="K5">
        <v>278</v>
      </c>
      <c r="L5">
        <v>282</v>
      </c>
      <c r="O5" s="14">
        <v>0</v>
      </c>
      <c r="P5" s="14">
        <f t="shared" ref="P5:P6" si="3">B5*2</f>
        <v>442</v>
      </c>
      <c r="Q5" s="14">
        <f t="shared" si="0"/>
        <v>444</v>
      </c>
      <c r="R5" s="14">
        <f t="shared" si="0"/>
        <v>456</v>
      </c>
      <c r="S5">
        <f t="shared" ref="S5:S18" si="4">AVERAGE(P5:R5)</f>
        <v>447.33333333333331</v>
      </c>
      <c r="T5">
        <f>AVERAGE(S4:S6)</f>
        <v>442.66666666666669</v>
      </c>
      <c r="U5">
        <f>STDEV(S4:S6)</f>
        <v>12.97861488928786</v>
      </c>
      <c r="V5" s="14">
        <f t="shared" si="1"/>
        <v>464</v>
      </c>
      <c r="W5" s="14">
        <f t="shared" si="1"/>
        <v>460</v>
      </c>
      <c r="X5" s="14">
        <f t="shared" si="1"/>
        <v>472</v>
      </c>
      <c r="Y5">
        <f t="shared" ref="Y5:Y18" si="5">AVERAGE(V5:X5)</f>
        <v>465.33333333333331</v>
      </c>
      <c r="Z5">
        <f>AVERAGE(Y4:Y6)</f>
        <v>458.22222222222217</v>
      </c>
      <c r="AA5">
        <f>STDEV(Y4:Y6)</f>
        <v>6.3010875016701409</v>
      </c>
      <c r="AB5" s="14">
        <f>J5*2</f>
        <v>508</v>
      </c>
      <c r="AC5" s="14">
        <f t="shared" si="2"/>
        <v>556</v>
      </c>
      <c r="AD5" s="14">
        <f t="shared" si="2"/>
        <v>564</v>
      </c>
      <c r="AE5">
        <f t="shared" ref="AE5:AE18" si="6">AVERAGE(AB5:AD5)</f>
        <v>542.66666666666663</v>
      </c>
      <c r="AF5">
        <f>AVERAGE(AE4:AE6)</f>
        <v>529.77777777777771</v>
      </c>
      <c r="AG5">
        <f>STDEV(AE4:AE6)</f>
        <v>24.669669486894087</v>
      </c>
    </row>
    <row r="6" spans="1:33" x14ac:dyDescent="0.25">
      <c r="B6">
        <v>233</v>
      </c>
      <c r="C6">
        <v>231</v>
      </c>
      <c r="D6">
        <v>215</v>
      </c>
      <c r="F6">
        <v>219</v>
      </c>
      <c r="G6">
        <v>228</v>
      </c>
      <c r="H6">
        <v>233</v>
      </c>
      <c r="J6">
        <v>276</v>
      </c>
      <c r="K6">
        <v>257</v>
      </c>
      <c r="L6">
        <v>219</v>
      </c>
      <c r="O6" s="14">
        <v>0</v>
      </c>
      <c r="P6" s="14">
        <f t="shared" si="3"/>
        <v>466</v>
      </c>
      <c r="Q6" s="14">
        <f t="shared" si="0"/>
        <v>462</v>
      </c>
      <c r="R6" s="14">
        <f t="shared" si="0"/>
        <v>430</v>
      </c>
      <c r="S6">
        <f t="shared" si="4"/>
        <v>452.66666666666669</v>
      </c>
      <c r="V6" s="14">
        <f t="shared" si="1"/>
        <v>438</v>
      </c>
      <c r="W6" s="14">
        <f t="shared" si="1"/>
        <v>456</v>
      </c>
      <c r="X6" s="14">
        <f t="shared" si="1"/>
        <v>466</v>
      </c>
      <c r="Y6">
        <f t="shared" si="5"/>
        <v>453.33333333333331</v>
      </c>
      <c r="AB6" s="14">
        <f>J6*2</f>
        <v>552</v>
      </c>
      <c r="AC6" s="14">
        <f t="shared" si="2"/>
        <v>514</v>
      </c>
      <c r="AD6" s="14">
        <f t="shared" si="2"/>
        <v>438</v>
      </c>
      <c r="AE6">
        <f t="shared" si="6"/>
        <v>501.33333333333331</v>
      </c>
    </row>
    <row r="7" spans="1:33" x14ac:dyDescent="0.25">
      <c r="A7" t="s">
        <v>10</v>
      </c>
      <c r="B7" s="1">
        <f>AVERAGE(B4:B6)</f>
        <v>208.66666666666666</v>
      </c>
      <c r="C7" s="1">
        <f t="shared" ref="C7:D7" si="7">AVERAGE(C4:C6)</f>
        <v>225</v>
      </c>
      <c r="D7" s="1">
        <f t="shared" si="7"/>
        <v>230.33333333333334</v>
      </c>
      <c r="E7" t="s">
        <v>132</v>
      </c>
      <c r="F7" s="1">
        <f>AVERAGE(F4:F6)</f>
        <v>225.33333333333334</v>
      </c>
      <c r="G7" s="1">
        <f t="shared" ref="G7:H7" si="8">AVERAGE(G4:G6)</f>
        <v>232</v>
      </c>
      <c r="H7" s="1">
        <f t="shared" si="8"/>
        <v>230</v>
      </c>
      <c r="I7" t="s">
        <v>132</v>
      </c>
      <c r="J7" s="1">
        <f>AVERAGE(J4:J6)</f>
        <v>273.33333333333331</v>
      </c>
      <c r="K7" s="1">
        <f t="shared" ref="K7:L7" si="9">AVERAGE(K4:K6)</f>
        <v>267.66666666666669</v>
      </c>
      <c r="L7" s="1">
        <f t="shared" si="9"/>
        <v>253.66666666666666</v>
      </c>
      <c r="O7">
        <v>1</v>
      </c>
      <c r="P7">
        <f>B12*2</f>
        <v>436</v>
      </c>
      <c r="Q7">
        <f t="shared" ref="Q7:R9" si="10">C12*2</f>
        <v>380</v>
      </c>
      <c r="R7">
        <f t="shared" si="10"/>
        <v>374</v>
      </c>
      <c r="S7">
        <f t="shared" si="4"/>
        <v>396.66666666666669</v>
      </c>
      <c r="V7">
        <f t="shared" ref="V7:X9" si="11">F12*2</f>
        <v>368</v>
      </c>
      <c r="W7">
        <f t="shared" si="11"/>
        <v>396</v>
      </c>
      <c r="X7">
        <f t="shared" si="11"/>
        <v>346</v>
      </c>
      <c r="Y7">
        <f t="shared" si="5"/>
        <v>370</v>
      </c>
      <c r="AB7">
        <f>J12*2</f>
        <v>248</v>
      </c>
      <c r="AC7">
        <f t="shared" ref="AC7:AD8" si="12">K12*2</f>
        <v>288</v>
      </c>
      <c r="AD7">
        <f t="shared" si="12"/>
        <v>276</v>
      </c>
      <c r="AE7">
        <f t="shared" si="6"/>
        <v>270.66666666666669</v>
      </c>
    </row>
    <row r="8" spans="1:33" x14ac:dyDescent="0.25">
      <c r="A8" t="s">
        <v>11</v>
      </c>
      <c r="B8" s="1">
        <f>STDEV(B4:B6)</f>
        <v>32.316146634977009</v>
      </c>
      <c r="C8" s="1">
        <f t="shared" ref="C8:D8" si="13">STDEV(C4:C6)</f>
        <v>5.196152422706632</v>
      </c>
      <c r="D8" s="1">
        <f t="shared" si="13"/>
        <v>16.623276853055579</v>
      </c>
      <c r="E8" t="s">
        <v>11</v>
      </c>
      <c r="F8" s="1">
        <f>STDEV(F4:F6)</f>
        <v>6.5064070986477116</v>
      </c>
      <c r="G8" s="1">
        <f t="shared" ref="G8:H8" si="14">STDEV(G4:G6)</f>
        <v>5.2915026221291814</v>
      </c>
      <c r="H8" s="1">
        <f t="shared" si="14"/>
        <v>7.9372539331937721</v>
      </c>
      <c r="I8" t="s">
        <v>11</v>
      </c>
      <c r="J8" s="1">
        <f>STDEV(J4:J6)</f>
        <v>18.147543451754931</v>
      </c>
      <c r="K8" s="1">
        <f t="shared" ref="K8:L8" si="15">STDEV(K4:K6)</f>
        <v>10.503967504392488</v>
      </c>
      <c r="L8" s="1">
        <f t="shared" si="15"/>
        <v>31.973947728319825</v>
      </c>
      <c r="O8">
        <v>1</v>
      </c>
      <c r="P8">
        <f t="shared" ref="P8:P9" si="16">B13*2</f>
        <v>344</v>
      </c>
      <c r="Q8">
        <f t="shared" si="10"/>
        <v>368</v>
      </c>
      <c r="R8">
        <f t="shared" si="10"/>
        <v>264</v>
      </c>
      <c r="S8">
        <f t="shared" si="4"/>
        <v>325.33333333333331</v>
      </c>
      <c r="T8">
        <f>AVERAGE(S7:S9)</f>
        <v>368</v>
      </c>
      <c r="U8">
        <f>STDEV(S7:S9)</f>
        <v>37.671091185564464</v>
      </c>
      <c r="V8">
        <f t="shared" si="11"/>
        <v>374</v>
      </c>
      <c r="W8">
        <f t="shared" si="11"/>
        <v>410</v>
      </c>
      <c r="X8">
        <f t="shared" si="11"/>
        <v>390</v>
      </c>
      <c r="Y8">
        <f t="shared" si="5"/>
        <v>391.33333333333331</v>
      </c>
      <c r="Z8">
        <f>AVERAGE(Y7:Y9)</f>
        <v>371.11111111111109</v>
      </c>
      <c r="AA8">
        <f>STDEV(Y7:Y9)</f>
        <v>19.690193084469826</v>
      </c>
      <c r="AB8">
        <f>J13*2</f>
        <v>260</v>
      </c>
      <c r="AC8">
        <f t="shared" si="12"/>
        <v>258</v>
      </c>
      <c r="AD8">
        <f t="shared" si="12"/>
        <v>244</v>
      </c>
      <c r="AE8">
        <f t="shared" si="6"/>
        <v>254</v>
      </c>
      <c r="AF8">
        <f>AVERAGE(AE7:AE9)</f>
        <v>269.5555555555556</v>
      </c>
      <c r="AG8">
        <f>STDEV(AE7:AE9)</f>
        <v>15.030832509409647</v>
      </c>
    </row>
    <row r="9" spans="1:33" x14ac:dyDescent="0.25">
      <c r="B9" s="1">
        <f>B7*2</f>
        <v>417.33333333333331</v>
      </c>
      <c r="C9" s="1">
        <f>C7*2</f>
        <v>450</v>
      </c>
      <c r="D9" s="1">
        <f>D7*2</f>
        <v>460.66666666666669</v>
      </c>
      <c r="F9" s="1">
        <f>F7*2</f>
        <v>450.66666666666669</v>
      </c>
      <c r="G9" s="1">
        <f>G7*2</f>
        <v>464</v>
      </c>
      <c r="H9" s="1">
        <f>H7*2</f>
        <v>460</v>
      </c>
      <c r="J9" s="1">
        <f>J7*2</f>
        <v>546.66666666666663</v>
      </c>
      <c r="K9" s="1">
        <f>K7*2</f>
        <v>535.33333333333337</v>
      </c>
      <c r="L9" s="1">
        <f>L7*2</f>
        <v>507.33333333333331</v>
      </c>
      <c r="O9">
        <v>1</v>
      </c>
      <c r="P9">
        <f t="shared" si="16"/>
        <v>388</v>
      </c>
      <c r="Q9">
        <f t="shared" si="10"/>
        <v>374</v>
      </c>
      <c r="R9">
        <f t="shared" si="10"/>
        <v>384</v>
      </c>
      <c r="S9">
        <f t="shared" si="4"/>
        <v>382</v>
      </c>
      <c r="V9">
        <f t="shared" si="11"/>
        <v>378</v>
      </c>
      <c r="W9">
        <f t="shared" si="11"/>
        <v>390</v>
      </c>
      <c r="X9">
        <f t="shared" si="11"/>
        <v>288</v>
      </c>
      <c r="Y9">
        <f t="shared" si="5"/>
        <v>352</v>
      </c>
      <c r="AB9">
        <f>J14*2</f>
        <v>314</v>
      </c>
      <c r="AC9">
        <f t="shared" ref="AC9" si="17">K14*2</f>
        <v>276</v>
      </c>
      <c r="AD9">
        <f t="shared" ref="AD9" si="18">L14*2</f>
        <v>262</v>
      </c>
      <c r="AE9">
        <f t="shared" si="6"/>
        <v>284</v>
      </c>
    </row>
    <row r="10" spans="1:33" x14ac:dyDescent="0.25">
      <c r="O10" s="14">
        <v>2</v>
      </c>
      <c r="P10" s="14">
        <f>B20*2</f>
        <v>548</v>
      </c>
      <c r="Q10" s="14">
        <f t="shared" ref="Q10:R12" si="19">C20*2</f>
        <v>558</v>
      </c>
      <c r="R10" s="14">
        <f t="shared" si="19"/>
        <v>604</v>
      </c>
      <c r="S10">
        <f t="shared" si="4"/>
        <v>570</v>
      </c>
      <c r="V10" s="14">
        <f>F20*2</f>
        <v>286</v>
      </c>
      <c r="W10" s="14">
        <f t="shared" ref="W10:X12" si="20">G20*2</f>
        <v>474</v>
      </c>
      <c r="X10" s="14">
        <f t="shared" si="20"/>
        <v>124</v>
      </c>
      <c r="Y10">
        <f t="shared" si="5"/>
        <v>294.66666666666669</v>
      </c>
      <c r="AB10" s="15">
        <f>J20</f>
        <v>74</v>
      </c>
      <c r="AC10" s="15">
        <f t="shared" ref="AC10:AD10" si="21">K20</f>
        <v>59</v>
      </c>
      <c r="AD10" s="15">
        <f t="shared" si="21"/>
        <v>39</v>
      </c>
      <c r="AE10">
        <f t="shared" si="6"/>
        <v>57.333333333333336</v>
      </c>
    </row>
    <row r="11" spans="1:33" x14ac:dyDescent="0.25">
      <c r="O11" s="14">
        <v>2</v>
      </c>
      <c r="P11" s="14">
        <f t="shared" ref="P11:P12" si="22">B21*2</f>
        <v>592</v>
      </c>
      <c r="Q11" s="14">
        <f t="shared" si="19"/>
        <v>526</v>
      </c>
      <c r="R11" s="14">
        <f t="shared" si="19"/>
        <v>602</v>
      </c>
      <c r="S11">
        <f t="shared" si="4"/>
        <v>573.33333333333337</v>
      </c>
      <c r="T11">
        <f>AVERAGE(S10:S12)</f>
        <v>557.33333333333337</v>
      </c>
      <c r="U11">
        <f>STDEV(S10:S12)</f>
        <v>24.881943475362064</v>
      </c>
      <c r="V11" s="14">
        <f t="shared" ref="V11:V12" si="23">F21*2</f>
        <v>264</v>
      </c>
      <c r="W11" s="14">
        <f t="shared" si="20"/>
        <v>494</v>
      </c>
      <c r="X11" s="14">
        <f t="shared" si="20"/>
        <v>102</v>
      </c>
      <c r="Y11">
        <f t="shared" si="5"/>
        <v>286.66666666666669</v>
      </c>
      <c r="Z11">
        <f>AVERAGE(Y10:Y12)</f>
        <v>292</v>
      </c>
      <c r="AA11">
        <f>STDEV(Y10:Y12)</f>
        <v>4.6188021535170067</v>
      </c>
      <c r="AB11" s="15">
        <f t="shared" ref="AB11:AB12" si="24">J21</f>
        <v>75</v>
      </c>
      <c r="AC11" s="15">
        <f t="shared" ref="AC11:AC12" si="25">K21</f>
        <v>66</v>
      </c>
      <c r="AD11" s="15">
        <f t="shared" ref="AD11:AD12" si="26">L21</f>
        <v>36</v>
      </c>
      <c r="AE11">
        <f t="shared" si="6"/>
        <v>59</v>
      </c>
      <c r="AF11">
        <f>AVERAGE(AE10:AE12)</f>
        <v>57.555555555555564</v>
      </c>
      <c r="AG11">
        <f>STDEV(AE10:AE12)</f>
        <v>1.3471506281091257</v>
      </c>
    </row>
    <row r="12" spans="1:33" x14ac:dyDescent="0.25">
      <c r="A12" t="s">
        <v>12</v>
      </c>
      <c r="B12">
        <v>218</v>
      </c>
      <c r="C12">
        <v>190</v>
      </c>
      <c r="D12">
        <v>187</v>
      </c>
      <c r="E12" t="s">
        <v>12</v>
      </c>
      <c r="F12">
        <v>184</v>
      </c>
      <c r="G12">
        <v>198</v>
      </c>
      <c r="H12">
        <v>173</v>
      </c>
      <c r="I12" t="s">
        <v>12</v>
      </c>
      <c r="J12">
        <v>124</v>
      </c>
      <c r="K12">
        <v>144</v>
      </c>
      <c r="L12">
        <v>138</v>
      </c>
      <c r="O12" s="14">
        <v>2</v>
      </c>
      <c r="P12" s="14">
        <f t="shared" si="22"/>
        <v>512</v>
      </c>
      <c r="Q12" s="14">
        <f t="shared" si="19"/>
        <v>510</v>
      </c>
      <c r="R12" s="14">
        <f t="shared" si="19"/>
        <v>564</v>
      </c>
      <c r="S12">
        <f t="shared" si="4"/>
        <v>528.66666666666663</v>
      </c>
      <c r="V12" s="14">
        <f t="shared" si="23"/>
        <v>332</v>
      </c>
      <c r="W12" s="14">
        <f t="shared" si="20"/>
        <v>476</v>
      </c>
      <c r="X12" s="14">
        <f t="shared" si="20"/>
        <v>76</v>
      </c>
      <c r="Y12">
        <f t="shared" si="5"/>
        <v>294.66666666666669</v>
      </c>
      <c r="AB12" s="15">
        <f t="shared" si="24"/>
        <v>80</v>
      </c>
      <c r="AC12" s="15">
        <f t="shared" si="25"/>
        <v>59</v>
      </c>
      <c r="AD12" s="15">
        <f t="shared" si="26"/>
        <v>30</v>
      </c>
      <c r="AE12">
        <f t="shared" si="6"/>
        <v>56.333333333333336</v>
      </c>
    </row>
    <row r="13" spans="1:33" x14ac:dyDescent="0.25">
      <c r="A13" t="s">
        <v>5</v>
      </c>
      <c r="B13">
        <v>172</v>
      </c>
      <c r="C13">
        <v>184</v>
      </c>
      <c r="D13">
        <v>132</v>
      </c>
      <c r="E13" t="s">
        <v>5</v>
      </c>
      <c r="F13">
        <v>187</v>
      </c>
      <c r="G13">
        <v>205</v>
      </c>
      <c r="H13">
        <v>195</v>
      </c>
      <c r="I13" t="s">
        <v>5</v>
      </c>
      <c r="J13">
        <v>130</v>
      </c>
      <c r="K13">
        <v>129</v>
      </c>
      <c r="L13">
        <v>122</v>
      </c>
      <c r="O13">
        <v>3</v>
      </c>
      <c r="P13">
        <f>B28*5</f>
        <v>645</v>
      </c>
      <c r="Q13">
        <f t="shared" ref="Q13:R15" si="27">C28*5</f>
        <v>770</v>
      </c>
      <c r="R13">
        <f t="shared" si="27"/>
        <v>680</v>
      </c>
      <c r="S13">
        <f t="shared" si="4"/>
        <v>698.33333333333337</v>
      </c>
      <c r="V13">
        <f>F28*5</f>
        <v>95</v>
      </c>
      <c r="W13">
        <f t="shared" ref="W13:X13" si="28">G28*5</f>
        <v>315</v>
      </c>
      <c r="X13">
        <f t="shared" si="28"/>
        <v>45</v>
      </c>
      <c r="Y13">
        <f t="shared" si="5"/>
        <v>151.66666666666666</v>
      </c>
      <c r="AB13">
        <f>J28/2</f>
        <v>10</v>
      </c>
      <c r="AC13">
        <f t="shared" ref="AC13:AD13" si="29">K28/2</f>
        <v>8</v>
      </c>
      <c r="AD13">
        <f t="shared" si="29"/>
        <v>5</v>
      </c>
      <c r="AE13">
        <f t="shared" si="6"/>
        <v>7.666666666666667</v>
      </c>
    </row>
    <row r="14" spans="1:33" x14ac:dyDescent="0.25">
      <c r="B14">
        <v>194</v>
      </c>
      <c r="C14">
        <v>187</v>
      </c>
      <c r="D14">
        <v>192</v>
      </c>
      <c r="F14">
        <v>189</v>
      </c>
      <c r="G14">
        <v>195</v>
      </c>
      <c r="H14">
        <v>144</v>
      </c>
      <c r="J14">
        <v>157</v>
      </c>
      <c r="K14">
        <v>138</v>
      </c>
      <c r="L14">
        <v>131</v>
      </c>
      <c r="O14">
        <v>3</v>
      </c>
      <c r="P14">
        <f t="shared" ref="P14:P15" si="30">B29*5</f>
        <v>820</v>
      </c>
      <c r="Q14">
        <f t="shared" si="27"/>
        <v>730</v>
      </c>
      <c r="R14">
        <f t="shared" si="27"/>
        <v>590</v>
      </c>
      <c r="S14">
        <f t="shared" si="4"/>
        <v>713.33333333333337</v>
      </c>
      <c r="T14">
        <f>AVERAGE(S13:S15)</f>
        <v>711.1111111111112</v>
      </c>
      <c r="U14">
        <f>STDEV(S13:S15)</f>
        <v>11.824331474329279</v>
      </c>
      <c r="V14">
        <f t="shared" ref="V14:V15" si="31">F29*5</f>
        <v>160</v>
      </c>
      <c r="W14">
        <f t="shared" ref="W14:W15" si="32">G29*5</f>
        <v>370</v>
      </c>
      <c r="X14">
        <f t="shared" ref="X14:X15" si="33">H29*5</f>
        <v>105</v>
      </c>
      <c r="Y14">
        <f t="shared" si="5"/>
        <v>211.66666666666666</v>
      </c>
      <c r="Z14">
        <f>AVERAGE(Y13:Y15)</f>
        <v>167.2222222222222</v>
      </c>
      <c r="AA14">
        <f>STDEV(Y13:Y15)</f>
        <v>39.063101847215449</v>
      </c>
      <c r="AB14">
        <f t="shared" ref="AB14:AB15" si="34">J29/2</f>
        <v>5.5</v>
      </c>
      <c r="AC14">
        <f t="shared" ref="AC14:AC15" si="35">K29/2</f>
        <v>7</v>
      </c>
      <c r="AD14">
        <f t="shared" ref="AD14:AD15" si="36">L29/2</f>
        <v>4</v>
      </c>
      <c r="AE14">
        <f t="shared" si="6"/>
        <v>5.5</v>
      </c>
      <c r="AF14">
        <f>AVERAGE(AE13:AE15)</f>
        <v>5.666666666666667</v>
      </c>
      <c r="AG14">
        <f>STDEV(AE13:AE15)</f>
        <v>1.9220937657784674</v>
      </c>
    </row>
    <row r="15" spans="1:33" x14ac:dyDescent="0.25">
      <c r="A15" t="s">
        <v>10</v>
      </c>
      <c r="B15" s="1">
        <f>AVERAGE(B12:B14)</f>
        <v>194.66666666666666</v>
      </c>
      <c r="C15" s="1">
        <f t="shared" ref="C15" si="37">AVERAGE(C12:C14)</f>
        <v>187</v>
      </c>
      <c r="D15" s="1">
        <f t="shared" ref="D15" si="38">AVERAGE(D12:D14)</f>
        <v>170.33333333333334</v>
      </c>
      <c r="E15" t="s">
        <v>132</v>
      </c>
      <c r="F15" s="1">
        <f>AVERAGE(F12:F14)</f>
        <v>186.66666666666666</v>
      </c>
      <c r="G15" s="1">
        <f t="shared" ref="G15" si="39">AVERAGE(G12:G14)</f>
        <v>199.33333333333334</v>
      </c>
      <c r="H15" s="1">
        <f t="shared" ref="H15" si="40">AVERAGE(H12:H14)</f>
        <v>170.66666666666666</v>
      </c>
      <c r="I15" t="s">
        <v>132</v>
      </c>
      <c r="J15" s="1">
        <f>AVERAGE(J12:J14)</f>
        <v>137</v>
      </c>
      <c r="K15" s="1">
        <f t="shared" ref="K15" si="41">AVERAGE(K12:K14)</f>
        <v>137</v>
      </c>
      <c r="L15" s="1">
        <f t="shared" ref="L15" si="42">AVERAGE(L12:L14)</f>
        <v>130.33333333333334</v>
      </c>
      <c r="O15">
        <v>3</v>
      </c>
      <c r="P15">
        <f t="shared" si="30"/>
        <v>715</v>
      </c>
      <c r="Q15">
        <f t="shared" si="27"/>
        <v>630</v>
      </c>
      <c r="R15">
        <f t="shared" si="27"/>
        <v>820</v>
      </c>
      <c r="S15">
        <f t="shared" si="4"/>
        <v>721.66666666666663</v>
      </c>
      <c r="V15">
        <f t="shared" si="31"/>
        <v>105</v>
      </c>
      <c r="W15">
        <f t="shared" si="32"/>
        <v>255</v>
      </c>
      <c r="X15">
        <f t="shared" si="33"/>
        <v>55</v>
      </c>
      <c r="Y15">
        <f t="shared" si="5"/>
        <v>138.33333333333334</v>
      </c>
      <c r="AB15">
        <f t="shared" si="34"/>
        <v>4</v>
      </c>
      <c r="AC15">
        <f t="shared" si="35"/>
        <v>2</v>
      </c>
      <c r="AD15">
        <f t="shared" si="36"/>
        <v>5.5</v>
      </c>
      <c r="AE15">
        <f t="shared" si="6"/>
        <v>3.8333333333333335</v>
      </c>
    </row>
    <row r="16" spans="1:33" x14ac:dyDescent="0.25">
      <c r="A16" t="s">
        <v>11</v>
      </c>
      <c r="B16" s="1">
        <f>STDEV(B12:B14)</f>
        <v>23.007245235649862</v>
      </c>
      <c r="C16" s="1">
        <f t="shared" ref="C16:D16" si="43">STDEV(C12:C14)</f>
        <v>3</v>
      </c>
      <c r="D16" s="1">
        <f t="shared" si="43"/>
        <v>33.291640592397002</v>
      </c>
      <c r="E16" t="s">
        <v>11</v>
      </c>
      <c r="F16" s="1">
        <f>STDEV(F12:F14)</f>
        <v>2.5166114784235836</v>
      </c>
      <c r="G16" s="1">
        <f t="shared" ref="G16:H16" si="44">STDEV(G12:G14)</f>
        <v>5.1316014394468841</v>
      </c>
      <c r="H16" s="1">
        <f t="shared" si="44"/>
        <v>25.579940057266274</v>
      </c>
      <c r="I16" t="s">
        <v>11</v>
      </c>
      <c r="J16" s="1">
        <f>STDEV(J12:J14)</f>
        <v>17.578395831246947</v>
      </c>
      <c r="K16" s="1">
        <f t="shared" ref="K16:L16" si="45">STDEV(K12:K14)</f>
        <v>7.5498344352707498</v>
      </c>
      <c r="L16" s="1">
        <f t="shared" si="45"/>
        <v>8.0208062770106423</v>
      </c>
      <c r="O16" s="14">
        <v>4</v>
      </c>
      <c r="P16" s="14">
        <f>B36*5</f>
        <v>1050</v>
      </c>
      <c r="Q16" s="14">
        <f t="shared" ref="Q16:R16" si="46">C36*5</f>
        <v>765</v>
      </c>
      <c r="R16" s="14">
        <f t="shared" si="46"/>
        <v>1070</v>
      </c>
      <c r="S16">
        <f t="shared" si="4"/>
        <v>961.66666666666663</v>
      </c>
      <c r="V16" s="14">
        <f>F36*5</f>
        <v>20</v>
      </c>
      <c r="W16" s="14">
        <f t="shared" ref="W16:X16" si="47">G36*5</f>
        <v>130</v>
      </c>
      <c r="X16" s="14">
        <f t="shared" si="47"/>
        <v>20</v>
      </c>
      <c r="Y16">
        <f t="shared" si="5"/>
        <v>56.666666666666664</v>
      </c>
      <c r="AB16" s="14">
        <f>J36/2</f>
        <v>1</v>
      </c>
      <c r="AC16" s="14">
        <f t="shared" ref="AC16:AD16" si="48">K36/2</f>
        <v>4</v>
      </c>
      <c r="AD16" s="14">
        <f t="shared" si="48"/>
        <v>2.5</v>
      </c>
      <c r="AE16">
        <f t="shared" si="6"/>
        <v>2.5</v>
      </c>
    </row>
    <row r="17" spans="1:34" x14ac:dyDescent="0.25">
      <c r="B17" s="1">
        <f>B15*2</f>
        <v>389.33333333333331</v>
      </c>
      <c r="C17" s="1">
        <f>C15*2</f>
        <v>374</v>
      </c>
      <c r="D17" s="1">
        <f>D15*2</f>
        <v>340.66666666666669</v>
      </c>
      <c r="F17" s="1">
        <f>F15*2</f>
        <v>373.33333333333331</v>
      </c>
      <c r="G17" s="1">
        <f>G15*2</f>
        <v>398.66666666666669</v>
      </c>
      <c r="H17" s="1">
        <f>H15*2</f>
        <v>341.33333333333331</v>
      </c>
      <c r="J17" s="1">
        <f>J15*2</f>
        <v>274</v>
      </c>
      <c r="K17" s="1">
        <f>K15*2</f>
        <v>274</v>
      </c>
      <c r="L17" s="1">
        <f>L15*2</f>
        <v>260.66666666666669</v>
      </c>
      <c r="O17" s="14">
        <v>4</v>
      </c>
      <c r="P17" s="14">
        <f t="shared" ref="P17:P18" si="49">B37*5</f>
        <v>1080</v>
      </c>
      <c r="Q17" s="14">
        <f t="shared" ref="Q17:Q18" si="50">C37*5</f>
        <v>800</v>
      </c>
      <c r="R17" s="14">
        <f t="shared" ref="R17:R18" si="51">D37*5</f>
        <v>905</v>
      </c>
      <c r="S17">
        <f t="shared" si="4"/>
        <v>928.33333333333337</v>
      </c>
      <c r="T17">
        <f>AVERAGE(S16:S18)</f>
        <v>972.77777777777771</v>
      </c>
      <c r="U17">
        <f>STDEV(S16:S18)</f>
        <v>50.917507721731504</v>
      </c>
      <c r="V17" s="14">
        <f t="shared" ref="V17:V18" si="52">F37*5</f>
        <v>35</v>
      </c>
      <c r="W17" s="14">
        <f t="shared" ref="W17:W18" si="53">G37*5</f>
        <v>115</v>
      </c>
      <c r="X17" s="14">
        <f t="shared" ref="X17:X18" si="54">H37*5</f>
        <v>15</v>
      </c>
      <c r="Y17">
        <f t="shared" si="5"/>
        <v>55</v>
      </c>
      <c r="Z17">
        <f>AVERAGE(Y16:Y18)</f>
        <v>59.444444444444436</v>
      </c>
      <c r="AA17">
        <f>STDEV(Y16:Y18)</f>
        <v>6.309898162000307</v>
      </c>
      <c r="AB17" s="14">
        <f t="shared" ref="AB17:AB18" si="55">J37/2</f>
        <v>2</v>
      </c>
      <c r="AC17" s="14">
        <f t="shared" ref="AC17:AC18" si="56">K37/2</f>
        <v>3</v>
      </c>
      <c r="AD17" s="14">
        <f t="shared" ref="AD17:AD18" si="57">L37/2</f>
        <v>2</v>
      </c>
      <c r="AE17">
        <f t="shared" si="6"/>
        <v>2.3333333333333335</v>
      </c>
      <c r="AF17">
        <f>AVERAGE(AE16:AE18)</f>
        <v>3</v>
      </c>
      <c r="AG17">
        <f>STDEV(AE16:AE18)</f>
        <v>1.0137937550497045</v>
      </c>
    </row>
    <row r="18" spans="1:34" x14ac:dyDescent="0.25">
      <c r="O18" s="14">
        <v>4</v>
      </c>
      <c r="P18" s="14">
        <f t="shared" si="49"/>
        <v>1285</v>
      </c>
      <c r="Q18" s="14">
        <f t="shared" si="50"/>
        <v>910</v>
      </c>
      <c r="R18" s="14">
        <f t="shared" si="51"/>
        <v>890</v>
      </c>
      <c r="S18">
        <f t="shared" si="4"/>
        <v>1028.3333333333333</v>
      </c>
      <c r="V18" s="14">
        <f t="shared" si="52"/>
        <v>20</v>
      </c>
      <c r="W18" s="14">
        <f t="shared" si="53"/>
        <v>160</v>
      </c>
      <c r="X18" s="14">
        <f t="shared" si="54"/>
        <v>20</v>
      </c>
      <c r="Y18">
        <f t="shared" si="5"/>
        <v>66.666666666666671</v>
      </c>
      <c r="AB18" s="14">
        <f t="shared" si="55"/>
        <v>4.5</v>
      </c>
      <c r="AC18" s="14">
        <f t="shared" si="56"/>
        <v>5</v>
      </c>
      <c r="AD18" s="14">
        <f t="shared" si="57"/>
        <v>3</v>
      </c>
      <c r="AE18">
        <f t="shared" si="6"/>
        <v>4.166666666666667</v>
      </c>
    </row>
    <row r="20" spans="1:34" x14ac:dyDescent="0.25">
      <c r="A20" t="s">
        <v>19</v>
      </c>
      <c r="B20">
        <v>274</v>
      </c>
      <c r="C20">
        <v>279</v>
      </c>
      <c r="D20">
        <v>302</v>
      </c>
      <c r="E20" t="s">
        <v>19</v>
      </c>
      <c r="F20">
        <v>143</v>
      </c>
      <c r="G20">
        <v>237</v>
      </c>
      <c r="H20">
        <v>62</v>
      </c>
      <c r="I20" t="s">
        <v>19</v>
      </c>
      <c r="J20">
        <v>74</v>
      </c>
      <c r="K20">
        <v>59</v>
      </c>
      <c r="L20">
        <v>39</v>
      </c>
    </row>
    <row r="21" spans="1:34" x14ac:dyDescent="0.25">
      <c r="A21" t="s">
        <v>5</v>
      </c>
      <c r="B21">
        <v>296</v>
      </c>
      <c r="C21">
        <v>263</v>
      </c>
      <c r="D21">
        <v>301</v>
      </c>
      <c r="E21" t="s">
        <v>5</v>
      </c>
      <c r="F21">
        <v>132</v>
      </c>
      <c r="G21">
        <v>247</v>
      </c>
      <c r="H21">
        <v>51</v>
      </c>
      <c r="I21" t="s">
        <v>21</v>
      </c>
      <c r="J21">
        <v>75</v>
      </c>
      <c r="K21">
        <v>66</v>
      </c>
      <c r="L21">
        <v>36</v>
      </c>
    </row>
    <row r="22" spans="1:34" x14ac:dyDescent="0.25">
      <c r="B22">
        <v>256</v>
      </c>
      <c r="C22">
        <v>255</v>
      </c>
      <c r="D22">
        <v>282</v>
      </c>
      <c r="F22">
        <v>166</v>
      </c>
      <c r="G22">
        <v>238</v>
      </c>
      <c r="H22">
        <v>38</v>
      </c>
      <c r="J22">
        <v>80</v>
      </c>
      <c r="K22">
        <v>59</v>
      </c>
      <c r="L22">
        <v>30</v>
      </c>
      <c r="AD22">
        <v>458.22222222222217</v>
      </c>
      <c r="AE22">
        <v>6.3010875016701409</v>
      </c>
      <c r="AG22">
        <v>529.77777777777771</v>
      </c>
      <c r="AH22">
        <v>24.669669486894087</v>
      </c>
    </row>
    <row r="23" spans="1:34" x14ac:dyDescent="0.25">
      <c r="A23" t="s">
        <v>10</v>
      </c>
      <c r="B23" s="1">
        <f>AVERAGE(B20:B22)</f>
        <v>275.33333333333331</v>
      </c>
      <c r="C23" s="1">
        <f t="shared" ref="C23" si="58">AVERAGE(C20:C22)</f>
        <v>265.66666666666669</v>
      </c>
      <c r="D23" s="1">
        <f t="shared" ref="D23" si="59">AVERAGE(D20:D22)</f>
        <v>295</v>
      </c>
      <c r="E23" t="s">
        <v>132</v>
      </c>
      <c r="F23" s="1">
        <f>AVERAGE(F20:F22)</f>
        <v>147</v>
      </c>
      <c r="G23" s="1">
        <f t="shared" ref="G23" si="60">AVERAGE(G20:G22)</f>
        <v>240.66666666666666</v>
      </c>
      <c r="H23" s="1">
        <f t="shared" ref="H23" si="61">AVERAGE(H20:H22)</f>
        <v>50.333333333333336</v>
      </c>
      <c r="I23" t="s">
        <v>132</v>
      </c>
      <c r="J23" s="1">
        <f>AVERAGE(J20:J22)</f>
        <v>76.333333333333329</v>
      </c>
      <c r="K23" s="1">
        <f t="shared" ref="K23" si="62">AVERAGE(K20:K22)</f>
        <v>61.333333333333336</v>
      </c>
      <c r="L23" s="1">
        <f t="shared" ref="L23" si="63">AVERAGE(L20:L22)</f>
        <v>35</v>
      </c>
      <c r="AD23">
        <v>371.11111111111109</v>
      </c>
      <c r="AE23">
        <v>19.690193084469826</v>
      </c>
      <c r="AG23">
        <v>269.5555555555556</v>
      </c>
      <c r="AH23">
        <v>15.030832509409647</v>
      </c>
    </row>
    <row r="24" spans="1:34" x14ac:dyDescent="0.25">
      <c r="A24" t="s">
        <v>11</v>
      </c>
      <c r="B24" s="1">
        <f>STDEV(B20:B22)</f>
        <v>20.033305601755625</v>
      </c>
      <c r="C24" s="1">
        <f t="shared" ref="C24:D24" si="64">STDEV(C20:C22)</f>
        <v>12.220201853215572</v>
      </c>
      <c r="D24" s="1">
        <f t="shared" si="64"/>
        <v>11.269427669584644</v>
      </c>
      <c r="E24" t="s">
        <v>11</v>
      </c>
      <c r="F24" s="1">
        <f>STDEV(F20:F22)</f>
        <v>17.349351572897472</v>
      </c>
      <c r="G24" s="1">
        <f t="shared" ref="G24:H24" si="65">STDEV(G20:G22)</f>
        <v>5.5075705472861012</v>
      </c>
      <c r="H24" s="1">
        <f t="shared" si="65"/>
        <v>12.01388086062674</v>
      </c>
      <c r="I24" t="s">
        <v>11</v>
      </c>
      <c r="J24" s="1">
        <f>STDEV(J20:J22)</f>
        <v>3.214550253664318</v>
      </c>
      <c r="K24" s="1">
        <f t="shared" ref="K24:L24" si="66">STDEV(K20:K22)</f>
        <v>4.0414518843273806</v>
      </c>
      <c r="L24" s="1">
        <f t="shared" si="66"/>
        <v>4.5825756949558398</v>
      </c>
      <c r="AD24">
        <v>292</v>
      </c>
      <c r="AE24">
        <v>4.6188021535170067</v>
      </c>
      <c r="AG24">
        <v>57.555555555555564</v>
      </c>
      <c r="AH24">
        <v>1.3471506281091257</v>
      </c>
    </row>
    <row r="25" spans="1:34" x14ac:dyDescent="0.25">
      <c r="B25" s="1">
        <f>B23*2</f>
        <v>550.66666666666663</v>
      </c>
      <c r="C25" s="1">
        <f>C23*2</f>
        <v>531.33333333333337</v>
      </c>
      <c r="D25" s="1">
        <f>D23*2</f>
        <v>590</v>
      </c>
      <c r="F25" s="1">
        <f>F23*2</f>
        <v>294</v>
      </c>
      <c r="G25" s="1">
        <f>G23*2</f>
        <v>481.33333333333331</v>
      </c>
      <c r="H25" s="1">
        <f>H23*2</f>
        <v>100.66666666666667</v>
      </c>
      <c r="J25" s="1">
        <f>J23*1</f>
        <v>76.333333333333329</v>
      </c>
      <c r="K25" s="1">
        <f>K23*1</f>
        <v>61.333333333333336</v>
      </c>
      <c r="L25" s="1">
        <f>L23*1</f>
        <v>35</v>
      </c>
      <c r="AD25">
        <v>167.2222222222222</v>
      </c>
      <c r="AE25">
        <v>39.063101847215449</v>
      </c>
      <c r="AG25">
        <v>5.666666666666667</v>
      </c>
      <c r="AH25">
        <v>1.9220937657784674</v>
      </c>
    </row>
    <row r="26" spans="1:34" x14ac:dyDescent="0.25">
      <c r="AD26">
        <v>59.444444444444436</v>
      </c>
      <c r="AE26">
        <v>6.309898162000307</v>
      </c>
      <c r="AG26">
        <v>3</v>
      </c>
      <c r="AH26">
        <v>1.0137937550497045</v>
      </c>
    </row>
    <row r="28" spans="1:34" x14ac:dyDescent="0.25">
      <c r="A28" t="s">
        <v>22</v>
      </c>
      <c r="B28">
        <v>129</v>
      </c>
      <c r="C28">
        <v>154</v>
      </c>
      <c r="D28">
        <v>136</v>
      </c>
      <c r="E28" t="s">
        <v>22</v>
      </c>
      <c r="F28">
        <v>19</v>
      </c>
      <c r="G28">
        <v>63</v>
      </c>
      <c r="H28">
        <v>9</v>
      </c>
      <c r="I28" t="s">
        <v>22</v>
      </c>
      <c r="J28">
        <v>20</v>
      </c>
      <c r="K28">
        <v>16</v>
      </c>
      <c r="L28">
        <v>10</v>
      </c>
    </row>
    <row r="29" spans="1:34" x14ac:dyDescent="0.25">
      <c r="A29" t="s">
        <v>9</v>
      </c>
      <c r="B29">
        <v>164</v>
      </c>
      <c r="C29">
        <v>146</v>
      </c>
      <c r="D29">
        <v>118</v>
      </c>
      <c r="E29" t="s">
        <v>9</v>
      </c>
      <c r="F29">
        <v>32</v>
      </c>
      <c r="G29">
        <v>74</v>
      </c>
      <c r="H29">
        <v>21</v>
      </c>
      <c r="I29" t="s">
        <v>23</v>
      </c>
      <c r="J29">
        <v>11</v>
      </c>
      <c r="K29">
        <v>14</v>
      </c>
      <c r="L29">
        <v>8</v>
      </c>
    </row>
    <row r="30" spans="1:34" x14ac:dyDescent="0.25">
      <c r="B30">
        <v>143</v>
      </c>
      <c r="C30">
        <v>126</v>
      </c>
      <c r="D30">
        <v>164</v>
      </c>
      <c r="F30">
        <v>21</v>
      </c>
      <c r="G30">
        <v>51</v>
      </c>
      <c r="H30">
        <v>11</v>
      </c>
      <c r="J30">
        <v>8</v>
      </c>
      <c r="K30">
        <v>4</v>
      </c>
      <c r="L30">
        <v>11</v>
      </c>
    </row>
    <row r="31" spans="1:34" x14ac:dyDescent="0.25">
      <c r="A31" t="s">
        <v>10</v>
      </c>
      <c r="B31" s="1">
        <f>AVERAGE(B28:B30)</f>
        <v>145.33333333333334</v>
      </c>
      <c r="C31" s="1">
        <f t="shared" ref="C31" si="67">AVERAGE(C28:C30)</f>
        <v>142</v>
      </c>
      <c r="D31" s="1">
        <f t="shared" ref="D31" si="68">AVERAGE(D28:D30)</f>
        <v>139.33333333333334</v>
      </c>
      <c r="E31" t="s">
        <v>132</v>
      </c>
      <c r="F31" s="1">
        <f>AVERAGE(F28:F30)</f>
        <v>24</v>
      </c>
      <c r="G31" s="1">
        <f t="shared" ref="G31" si="69">AVERAGE(G28:G30)</f>
        <v>62.666666666666664</v>
      </c>
      <c r="H31" s="1">
        <f t="shared" ref="H31" si="70">AVERAGE(H28:H30)</f>
        <v>13.666666666666666</v>
      </c>
      <c r="I31" t="s">
        <v>132</v>
      </c>
      <c r="J31" s="1">
        <f>AVERAGE(J28:J30)</f>
        <v>13</v>
      </c>
      <c r="K31" s="1">
        <f t="shared" ref="K31" si="71">AVERAGE(K28:K30)</f>
        <v>11.333333333333334</v>
      </c>
      <c r="L31" s="1">
        <f t="shared" ref="L31" si="72">AVERAGE(L28:L30)</f>
        <v>9.6666666666666661</v>
      </c>
    </row>
    <row r="32" spans="1:34" x14ac:dyDescent="0.25">
      <c r="A32" t="s">
        <v>11</v>
      </c>
      <c r="B32" s="1">
        <f>STDEV(B28:B30)</f>
        <v>17.616280348965081</v>
      </c>
      <c r="C32" s="1">
        <f t="shared" ref="C32:D32" si="73">STDEV(C28:C30)</f>
        <v>14.422205101855956</v>
      </c>
      <c r="D32" s="1">
        <f t="shared" si="73"/>
        <v>23.18045153428492</v>
      </c>
      <c r="E32" t="s">
        <v>11</v>
      </c>
      <c r="F32" s="1">
        <f>STDEV(F28:F30)</f>
        <v>7</v>
      </c>
      <c r="G32" s="1">
        <f t="shared" ref="G32:H32" si="74">STDEV(G28:G30)</f>
        <v>11.503622617824918</v>
      </c>
      <c r="H32" s="1">
        <f t="shared" si="74"/>
        <v>6.4291005073286351</v>
      </c>
      <c r="I32" t="s">
        <v>11</v>
      </c>
      <c r="J32" s="1">
        <f>STDEV(J28:J30)</f>
        <v>6.2449979983983983</v>
      </c>
      <c r="K32" s="1">
        <f t="shared" ref="K32:L32" si="75">STDEV(K28:K30)</f>
        <v>6.4291005073286378</v>
      </c>
      <c r="L32" s="1">
        <f t="shared" si="75"/>
        <v>1.5275252316519499</v>
      </c>
    </row>
    <row r="33" spans="1:14" x14ac:dyDescent="0.25">
      <c r="B33" s="1">
        <f>B31*5</f>
        <v>726.66666666666674</v>
      </c>
      <c r="C33" s="1">
        <f t="shared" ref="C33:D33" si="76">C31*5</f>
        <v>710</v>
      </c>
      <c r="D33" s="1">
        <f t="shared" si="76"/>
        <v>696.66666666666674</v>
      </c>
      <c r="F33" s="1">
        <f>F31*5</f>
        <v>120</v>
      </c>
      <c r="G33" s="1">
        <f t="shared" ref="G33:H33" si="77">G31*5</f>
        <v>313.33333333333331</v>
      </c>
      <c r="H33" s="1">
        <f t="shared" si="77"/>
        <v>68.333333333333329</v>
      </c>
      <c r="J33" s="1">
        <f>J31*0.5</f>
        <v>6.5</v>
      </c>
      <c r="K33" s="1">
        <f>K31*0.5</f>
        <v>5.666666666666667</v>
      </c>
      <c r="L33" s="1">
        <f>L31*0.5</f>
        <v>4.833333333333333</v>
      </c>
    </row>
    <row r="36" spans="1:14" x14ac:dyDescent="0.25">
      <c r="A36" t="s">
        <v>24</v>
      </c>
      <c r="B36">
        <v>210</v>
      </c>
      <c r="C36">
        <v>153</v>
      </c>
      <c r="D36">
        <v>214</v>
      </c>
      <c r="E36" t="s">
        <v>24</v>
      </c>
      <c r="F36">
        <v>4</v>
      </c>
      <c r="G36">
        <v>26</v>
      </c>
      <c r="H36">
        <v>4</v>
      </c>
      <c r="I36" t="s">
        <v>24</v>
      </c>
      <c r="J36">
        <v>2</v>
      </c>
      <c r="K36">
        <v>8</v>
      </c>
      <c r="L36">
        <v>5</v>
      </c>
    </row>
    <row r="37" spans="1:14" x14ac:dyDescent="0.25">
      <c r="A37" t="s">
        <v>9</v>
      </c>
      <c r="B37">
        <v>216</v>
      </c>
      <c r="C37">
        <v>160</v>
      </c>
      <c r="D37">
        <v>181</v>
      </c>
      <c r="E37" t="s">
        <v>9</v>
      </c>
      <c r="F37">
        <v>7</v>
      </c>
      <c r="G37">
        <v>23</v>
      </c>
      <c r="H37">
        <v>3</v>
      </c>
      <c r="I37" t="s">
        <v>23</v>
      </c>
      <c r="J37">
        <v>4</v>
      </c>
      <c r="K37">
        <v>6</v>
      </c>
      <c r="L37">
        <v>4</v>
      </c>
    </row>
    <row r="38" spans="1:14" x14ac:dyDescent="0.25">
      <c r="B38">
        <v>257</v>
      </c>
      <c r="C38">
        <v>182</v>
      </c>
      <c r="D38">
        <v>178</v>
      </c>
      <c r="F38">
        <v>4</v>
      </c>
      <c r="G38">
        <v>32</v>
      </c>
      <c r="H38">
        <v>4</v>
      </c>
      <c r="J38">
        <v>9</v>
      </c>
      <c r="K38">
        <v>10</v>
      </c>
      <c r="L38">
        <v>6</v>
      </c>
    </row>
    <row r="39" spans="1:14" x14ac:dyDescent="0.25">
      <c r="A39" t="s">
        <v>10</v>
      </c>
      <c r="B39" s="1">
        <f>AVERAGE(B36:B38)</f>
        <v>227.66666666666666</v>
      </c>
      <c r="C39" s="1">
        <f t="shared" ref="C39" si="78">AVERAGE(C36:C38)</f>
        <v>165</v>
      </c>
      <c r="D39" s="1">
        <f t="shared" ref="D39" si="79">AVERAGE(D36:D38)</f>
        <v>191</v>
      </c>
      <c r="E39" t="s">
        <v>132</v>
      </c>
      <c r="F39" s="1">
        <f>AVERAGE(F36:F38)</f>
        <v>5</v>
      </c>
      <c r="G39" s="1">
        <f t="shared" ref="G39" si="80">AVERAGE(G36:G38)</f>
        <v>27</v>
      </c>
      <c r="H39" s="1">
        <f t="shared" ref="H39" si="81">AVERAGE(H36:H38)</f>
        <v>3.6666666666666665</v>
      </c>
      <c r="I39" t="s">
        <v>132</v>
      </c>
      <c r="J39" s="1">
        <f>AVERAGE(J36:J38)</f>
        <v>5</v>
      </c>
      <c r="K39" s="1">
        <f t="shared" ref="K39" si="82">AVERAGE(K36:K38)</f>
        <v>8</v>
      </c>
      <c r="L39" s="1">
        <f t="shared" ref="L39" si="83">AVERAGE(L36:L38)</f>
        <v>5</v>
      </c>
    </row>
    <row r="40" spans="1:14" x14ac:dyDescent="0.25">
      <c r="A40" t="s">
        <v>11</v>
      </c>
      <c r="B40" s="1">
        <f>STDEV(B36:B38)</f>
        <v>25.579940057266228</v>
      </c>
      <c r="C40" s="1">
        <f t="shared" ref="C40:D40" si="84">STDEV(C36:C38)</f>
        <v>15.132745950421556</v>
      </c>
      <c r="D40" s="1">
        <f t="shared" si="84"/>
        <v>19.974984355438178</v>
      </c>
      <c r="E40" t="s">
        <v>11</v>
      </c>
      <c r="F40" s="1">
        <f>STDEV(F36:F38)</f>
        <v>1.7320508075688772</v>
      </c>
      <c r="G40" s="1">
        <f t="shared" ref="G40:H40" si="85">STDEV(G36:G38)</f>
        <v>4.5825756949558398</v>
      </c>
      <c r="H40" s="1">
        <f t="shared" si="85"/>
        <v>0.57735026918962473</v>
      </c>
      <c r="I40" t="s">
        <v>11</v>
      </c>
      <c r="J40" s="1">
        <f>STDEV(J36:J38)</f>
        <v>3.6055512754639891</v>
      </c>
      <c r="K40" s="1">
        <f t="shared" ref="K40:L40" si="86">STDEV(K36:K38)</f>
        <v>2</v>
      </c>
      <c r="L40" s="1">
        <f t="shared" si="86"/>
        <v>1</v>
      </c>
    </row>
    <row r="41" spans="1:14" x14ac:dyDescent="0.25">
      <c r="B41" s="1">
        <f>B39*5</f>
        <v>1138.3333333333333</v>
      </c>
      <c r="C41" s="1">
        <f t="shared" ref="C41:D41" si="87">C39*5</f>
        <v>825</v>
      </c>
      <c r="D41" s="1">
        <f t="shared" si="87"/>
        <v>955</v>
      </c>
      <c r="F41" s="1">
        <f>F39*5</f>
        <v>25</v>
      </c>
      <c r="G41" s="1">
        <f t="shared" ref="G41:H41" si="88">G39*5</f>
        <v>135</v>
      </c>
      <c r="H41" s="1">
        <f t="shared" si="88"/>
        <v>18.333333333333332</v>
      </c>
      <c r="J41" s="1">
        <f>J39*0.5</f>
        <v>2.5</v>
      </c>
      <c r="K41" s="1">
        <f>K39*0.5</f>
        <v>4</v>
      </c>
      <c r="L41" s="1">
        <f>L39*0.5</f>
        <v>2.5</v>
      </c>
    </row>
    <row r="44" spans="1:14" ht="15.75" thickBot="1" x14ac:dyDescent="0.3">
      <c r="C44" t="s">
        <v>13</v>
      </c>
      <c r="E44" t="s">
        <v>14</v>
      </c>
      <c r="G44" t="s">
        <v>28</v>
      </c>
    </row>
    <row r="45" spans="1:14" x14ac:dyDescent="0.25">
      <c r="C45" t="s">
        <v>30</v>
      </c>
      <c r="D45" t="s">
        <v>31</v>
      </c>
      <c r="E45" t="s">
        <v>132</v>
      </c>
      <c r="F45" t="s">
        <v>31</v>
      </c>
      <c r="G45" t="s">
        <v>132</v>
      </c>
      <c r="H45" t="s">
        <v>31</v>
      </c>
      <c r="J45" s="4" t="s">
        <v>48</v>
      </c>
      <c r="K45" s="5"/>
      <c r="L45" s="6"/>
    </row>
    <row r="46" spans="1:14" x14ac:dyDescent="0.25">
      <c r="B46" t="s">
        <v>0</v>
      </c>
      <c r="C46" s="1">
        <f>AVERAGE(B9:D9)</f>
        <v>442.66666666666669</v>
      </c>
      <c r="D46">
        <f>STDEV(B9:D9)</f>
        <v>22.578258962501483</v>
      </c>
      <c r="E46" s="1">
        <f>AVERAGE(F9:H9)</f>
        <v>458.22222222222223</v>
      </c>
      <c r="F46">
        <f>STDEV(F9:H9)</f>
        <v>6.8421352525958348</v>
      </c>
      <c r="G46" s="1">
        <f>AVERAGE(J9:L9)</f>
        <v>529.77777777777771</v>
      </c>
      <c r="H46">
        <f>STDEV(J9:L9)</f>
        <v>20.246627519809959</v>
      </c>
      <c r="J46" s="7"/>
      <c r="K46" s="8"/>
      <c r="L46" s="9"/>
    </row>
    <row r="47" spans="1:14" x14ac:dyDescent="0.25">
      <c r="B47" t="s">
        <v>12</v>
      </c>
      <c r="C47" s="1">
        <f>AVERAGE(B17:D17)</f>
        <v>368</v>
      </c>
      <c r="D47">
        <f>STDEV(B17:D17)</f>
        <v>24.881943475362011</v>
      </c>
      <c r="E47" s="1">
        <f>AVERAGE(F17:H17)</f>
        <v>371.11111111111109</v>
      </c>
      <c r="F47">
        <f>STDEV(F17:H17)</f>
        <v>28.731193526922659</v>
      </c>
      <c r="G47" s="1">
        <f>AVERAGE(J17:L17)</f>
        <v>269.5555555555556</v>
      </c>
      <c r="H47">
        <f>STDEV(J17:L17)</f>
        <v>7.6980035891949994</v>
      </c>
      <c r="J47" s="7" t="s">
        <v>50</v>
      </c>
      <c r="K47" s="8" t="s">
        <v>36</v>
      </c>
      <c r="L47" s="9">
        <v>0.34949999999999998</v>
      </c>
      <c r="M47">
        <f>AVERAGE(L47:L49)</f>
        <v>0.31426666666666669</v>
      </c>
      <c r="N47">
        <f>STDEV(L47:L49)</f>
        <v>4.3819440130303935E-2</v>
      </c>
    </row>
    <row r="48" spans="1:14" x14ac:dyDescent="0.25">
      <c r="B48" t="s">
        <v>19</v>
      </c>
      <c r="C48" s="1">
        <f>AVERAGE(B25:D25)</f>
        <v>557.33333333333337</v>
      </c>
      <c r="D48">
        <f>STDEV(B25:D25)</f>
        <v>29.896116433038205</v>
      </c>
      <c r="E48" s="1">
        <f>AVERAGE(F25:H25)</f>
        <v>291.99999999999994</v>
      </c>
      <c r="F48">
        <f>STDEV(F25:H25)</f>
        <v>190.34121408086531</v>
      </c>
      <c r="G48" s="1">
        <f>AVERAGE(J25:L25)</f>
        <v>57.55555555555555</v>
      </c>
      <c r="H48">
        <f>STDEV(J25:L25)</f>
        <v>20.924024823508855</v>
      </c>
      <c r="J48" s="7"/>
      <c r="K48" s="8" t="s">
        <v>37</v>
      </c>
      <c r="L48" s="9">
        <v>0.26519999999999999</v>
      </c>
    </row>
    <row r="49" spans="2:14" x14ac:dyDescent="0.25">
      <c r="B49" t="s">
        <v>22</v>
      </c>
      <c r="C49" s="1">
        <f>AVERAGE(B33:D33)</f>
        <v>711.1111111111112</v>
      </c>
      <c r="D49">
        <f>STDEV(B33:D33)</f>
        <v>15.030832509409651</v>
      </c>
      <c r="E49" s="1">
        <f>AVERAGE(F33:H33)</f>
        <v>167.2222222222222</v>
      </c>
      <c r="F49">
        <f>STDEV(F33:H33)</f>
        <v>129.14605570323741</v>
      </c>
      <c r="G49" s="1">
        <f>AVERAGE(J33:L33)</f>
        <v>5.666666666666667</v>
      </c>
      <c r="H49">
        <f>STDEV(J33:L33)</f>
        <v>0.8333333333333367</v>
      </c>
      <c r="J49" s="7"/>
      <c r="K49" s="8" t="s">
        <v>38</v>
      </c>
      <c r="L49" s="9">
        <v>0.3281</v>
      </c>
    </row>
    <row r="50" spans="2:14" x14ac:dyDescent="0.25">
      <c r="B50" t="s">
        <v>24</v>
      </c>
      <c r="C50" s="1">
        <f>AVERAGE(B41:D41)</f>
        <v>972.77777777777771</v>
      </c>
      <c r="D50">
        <f>STDEV(B41:D41)</f>
        <v>157.42135014502261</v>
      </c>
      <c r="E50" s="1">
        <f>AVERAGE(F41:H41)</f>
        <v>59.44444444444445</v>
      </c>
      <c r="F50">
        <f>STDEV(F41:H41)</f>
        <v>65.51787994580252</v>
      </c>
      <c r="G50" s="1">
        <f>AVERAGE(J41:L41)</f>
        <v>3</v>
      </c>
      <c r="H50">
        <f>STDEV(J41:L41)</f>
        <v>0.8660254037844386</v>
      </c>
      <c r="J50" s="7" t="s">
        <v>51</v>
      </c>
      <c r="K50" s="8" t="s">
        <v>36</v>
      </c>
      <c r="L50" s="9">
        <v>-0.91400000000000003</v>
      </c>
      <c r="M50">
        <f>AVERAGE(L50:L52)</f>
        <v>-0.73566666666666658</v>
      </c>
      <c r="N50">
        <f>STDEV(L50:L52)</f>
        <v>0.31496401910906169</v>
      </c>
    </row>
    <row r="51" spans="2:14" x14ac:dyDescent="0.25">
      <c r="J51" s="7"/>
      <c r="K51" s="8" t="s">
        <v>37</v>
      </c>
      <c r="L51" s="9">
        <v>-0.372</v>
      </c>
    </row>
    <row r="52" spans="2:14" x14ac:dyDescent="0.25">
      <c r="J52" s="7"/>
      <c r="K52" s="8" t="s">
        <v>38</v>
      </c>
      <c r="L52" s="9">
        <v>-0.92100000000000004</v>
      </c>
    </row>
    <row r="53" spans="2:14" x14ac:dyDescent="0.25">
      <c r="J53" s="7" t="s">
        <v>52</v>
      </c>
      <c r="K53" s="8" t="s">
        <v>36</v>
      </c>
      <c r="L53" s="9">
        <v>-1.716</v>
      </c>
      <c r="M53">
        <f>AVERAGE(L53:L55)</f>
        <v>-1.6133333333333333</v>
      </c>
      <c r="N53">
        <f>STDEV(L53:L55)</f>
        <v>9.5191035992541473E-2</v>
      </c>
    </row>
    <row r="54" spans="2:14" x14ac:dyDescent="0.25">
      <c r="J54" s="7"/>
      <c r="K54" s="8" t="s">
        <v>37</v>
      </c>
      <c r="L54" s="9">
        <v>-1.528</v>
      </c>
    </row>
    <row r="55" spans="2:14" ht="15.75" thickBot="1" x14ac:dyDescent="0.3">
      <c r="J55" s="10"/>
      <c r="K55" s="11" t="s">
        <v>38</v>
      </c>
      <c r="L55" s="12">
        <v>-1.5960000000000001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opLeftCell="G1" zoomScale="90" zoomScaleNormal="90" workbookViewId="0">
      <selection activeCell="J47" sqref="J47:L52"/>
    </sheetView>
  </sheetViews>
  <sheetFormatPr baseColWidth="10" defaultRowHeight="15" x14ac:dyDescent="0.25"/>
  <sheetData>
    <row r="1" spans="1:26" x14ac:dyDescent="0.25">
      <c r="B1" t="s">
        <v>16</v>
      </c>
      <c r="F1" t="s">
        <v>17</v>
      </c>
      <c r="J1" t="s">
        <v>18</v>
      </c>
      <c r="P1" t="s">
        <v>32</v>
      </c>
    </row>
    <row r="2" spans="1:26" x14ac:dyDescent="0.25">
      <c r="P2" t="s">
        <v>47</v>
      </c>
      <c r="U2" t="s">
        <v>45</v>
      </c>
      <c r="X2" t="s">
        <v>46</v>
      </c>
    </row>
    <row r="3" spans="1:26" x14ac:dyDescent="0.25">
      <c r="B3" t="s">
        <v>1</v>
      </c>
      <c r="C3" t="s">
        <v>2</v>
      </c>
      <c r="D3" t="s">
        <v>3</v>
      </c>
      <c r="F3" t="s">
        <v>1</v>
      </c>
      <c r="G3" t="s">
        <v>2</v>
      </c>
      <c r="H3" t="s">
        <v>3</v>
      </c>
      <c r="J3" t="s">
        <v>1</v>
      </c>
      <c r="K3" t="s">
        <v>2</v>
      </c>
      <c r="L3" t="s">
        <v>3</v>
      </c>
      <c r="P3" t="s">
        <v>34</v>
      </c>
    </row>
    <row r="4" spans="1:26" x14ac:dyDescent="0.25">
      <c r="A4" t="s">
        <v>0</v>
      </c>
      <c r="B4">
        <v>193</v>
      </c>
      <c r="C4">
        <v>203</v>
      </c>
      <c r="D4">
        <v>197</v>
      </c>
      <c r="E4" t="s">
        <v>0</v>
      </c>
      <c r="F4">
        <v>170</v>
      </c>
      <c r="G4">
        <v>191</v>
      </c>
      <c r="H4">
        <v>171</v>
      </c>
      <c r="I4" t="s">
        <v>0</v>
      </c>
      <c r="J4">
        <v>190</v>
      </c>
      <c r="K4">
        <v>216</v>
      </c>
      <c r="L4">
        <v>228</v>
      </c>
      <c r="O4" s="3">
        <v>0</v>
      </c>
      <c r="P4" s="3">
        <f>B4*5</f>
        <v>965</v>
      </c>
      <c r="Q4" s="3">
        <f t="shared" ref="Q4:R4" si="0">C4*5</f>
        <v>1015</v>
      </c>
      <c r="R4" s="3">
        <f t="shared" si="0"/>
        <v>985</v>
      </c>
      <c r="S4" s="3"/>
      <c r="T4" s="3">
        <f>F4*5</f>
        <v>850</v>
      </c>
      <c r="U4" s="3">
        <f t="shared" ref="U4:V4" si="1">G4*5</f>
        <v>955</v>
      </c>
      <c r="V4" s="3">
        <f t="shared" si="1"/>
        <v>855</v>
      </c>
      <c r="W4" s="3"/>
      <c r="X4" s="3">
        <f>J4*5</f>
        <v>950</v>
      </c>
      <c r="Y4" s="3">
        <f t="shared" ref="Y4:Z4" si="2">K4*5</f>
        <v>1080</v>
      </c>
      <c r="Z4" s="3">
        <f t="shared" si="2"/>
        <v>1140</v>
      </c>
    </row>
    <row r="5" spans="1:26" x14ac:dyDescent="0.25">
      <c r="A5" t="s">
        <v>9</v>
      </c>
      <c r="B5">
        <v>192</v>
      </c>
      <c r="C5">
        <v>170</v>
      </c>
      <c r="D5">
        <v>189</v>
      </c>
      <c r="E5" t="s">
        <v>9</v>
      </c>
      <c r="F5">
        <v>206</v>
      </c>
      <c r="G5">
        <v>200</v>
      </c>
      <c r="H5">
        <v>197</v>
      </c>
      <c r="I5" t="s">
        <v>9</v>
      </c>
      <c r="J5">
        <v>188</v>
      </c>
      <c r="K5">
        <v>190</v>
      </c>
      <c r="L5">
        <v>221</v>
      </c>
      <c r="O5" s="3">
        <v>0</v>
      </c>
      <c r="P5" s="3">
        <f t="shared" ref="P5:P6" si="3">B5*5</f>
        <v>960</v>
      </c>
      <c r="Q5" s="3">
        <f t="shared" ref="Q5:Q6" si="4">C5*5</f>
        <v>850</v>
      </c>
      <c r="R5" s="3">
        <f t="shared" ref="R5:R6" si="5">D5*5</f>
        <v>945</v>
      </c>
      <c r="S5" s="3"/>
      <c r="T5" s="3">
        <f t="shared" ref="T5:T6" si="6">F5*5</f>
        <v>1030</v>
      </c>
      <c r="U5" s="3">
        <f t="shared" ref="U5:U6" si="7">G5*5</f>
        <v>1000</v>
      </c>
      <c r="V5" s="3">
        <f t="shared" ref="V5:V6" si="8">H5*5</f>
        <v>985</v>
      </c>
      <c r="W5" s="3"/>
      <c r="X5" s="3">
        <f t="shared" ref="X5:X6" si="9">J5*5</f>
        <v>940</v>
      </c>
      <c r="Y5" s="3">
        <f t="shared" ref="Y5:Y6" si="10">K5*5</f>
        <v>950</v>
      </c>
      <c r="Z5" s="3">
        <f t="shared" ref="Z5:Z6" si="11">L5*5</f>
        <v>1105</v>
      </c>
    </row>
    <row r="6" spans="1:26" x14ac:dyDescent="0.25">
      <c r="B6">
        <v>219</v>
      </c>
      <c r="C6">
        <v>205</v>
      </c>
      <c r="D6">
        <v>168</v>
      </c>
      <c r="F6">
        <v>192</v>
      </c>
      <c r="G6">
        <v>189</v>
      </c>
      <c r="H6">
        <v>198</v>
      </c>
      <c r="J6">
        <v>211</v>
      </c>
      <c r="K6">
        <v>223</v>
      </c>
      <c r="L6">
        <v>216</v>
      </c>
      <c r="O6" s="3">
        <v>0</v>
      </c>
      <c r="P6" s="3">
        <f t="shared" si="3"/>
        <v>1095</v>
      </c>
      <c r="Q6" s="3">
        <f t="shared" si="4"/>
        <v>1025</v>
      </c>
      <c r="R6" s="3">
        <f t="shared" si="5"/>
        <v>840</v>
      </c>
      <c r="S6" s="3"/>
      <c r="T6" s="3">
        <f t="shared" si="6"/>
        <v>960</v>
      </c>
      <c r="U6" s="3">
        <f t="shared" si="7"/>
        <v>945</v>
      </c>
      <c r="V6" s="3">
        <f t="shared" si="8"/>
        <v>990</v>
      </c>
      <c r="W6" s="3"/>
      <c r="X6" s="3">
        <f t="shared" si="9"/>
        <v>1055</v>
      </c>
      <c r="Y6" s="3">
        <f t="shared" si="10"/>
        <v>1115</v>
      </c>
      <c r="Z6" s="3">
        <f t="shared" si="11"/>
        <v>1080</v>
      </c>
    </row>
    <row r="7" spans="1:26" x14ac:dyDescent="0.25">
      <c r="A7" t="s">
        <v>10</v>
      </c>
      <c r="B7" s="1">
        <f>AVERAGE(B4:B6)</f>
        <v>201.33333333333334</v>
      </c>
      <c r="C7" s="1">
        <f t="shared" ref="C7:D7" si="12">AVERAGE(C4:C6)</f>
        <v>192.66666666666666</v>
      </c>
      <c r="D7" s="1">
        <f t="shared" si="12"/>
        <v>184.66666666666666</v>
      </c>
      <c r="E7" t="s">
        <v>10</v>
      </c>
      <c r="F7" s="1">
        <f>AVERAGE(F4:F6)</f>
        <v>189.33333333333334</v>
      </c>
      <c r="G7" s="1">
        <f t="shared" ref="G7:H7" si="13">AVERAGE(G4:G6)</f>
        <v>193.33333333333334</v>
      </c>
      <c r="H7" s="1">
        <f t="shared" si="13"/>
        <v>188.66666666666666</v>
      </c>
      <c r="I7" t="s">
        <v>10</v>
      </c>
      <c r="J7" s="1">
        <f>AVERAGE(J4:J6)</f>
        <v>196.33333333333334</v>
      </c>
      <c r="K7" s="1">
        <f t="shared" ref="K7:L7" si="14">AVERAGE(K4:K6)</f>
        <v>209.66666666666666</v>
      </c>
      <c r="L7" s="1">
        <f t="shared" si="14"/>
        <v>221.66666666666666</v>
      </c>
      <c r="O7">
        <v>1</v>
      </c>
      <c r="P7">
        <f>B12*2</f>
        <v>1186</v>
      </c>
      <c r="Q7">
        <f t="shared" ref="Q7:R9" si="15">C12*2</f>
        <v>970</v>
      </c>
      <c r="R7">
        <f t="shared" si="15"/>
        <v>938</v>
      </c>
      <c r="T7">
        <f>F12*2</f>
        <v>1024</v>
      </c>
      <c r="U7">
        <f t="shared" ref="T7:V9" si="16">G12*2</f>
        <v>946</v>
      </c>
      <c r="V7">
        <f t="shared" si="16"/>
        <v>946</v>
      </c>
      <c r="X7">
        <f>J12*2</f>
        <v>872</v>
      </c>
      <c r="Y7">
        <f t="shared" ref="Y7:Z9" si="17">K12*2</f>
        <v>920</v>
      </c>
      <c r="Z7">
        <f t="shared" si="17"/>
        <v>794</v>
      </c>
    </row>
    <row r="8" spans="1:26" x14ac:dyDescent="0.25">
      <c r="A8" t="s">
        <v>11</v>
      </c>
      <c r="B8" s="1">
        <f>STDEV(B4:B6)</f>
        <v>15.30795000427338</v>
      </c>
      <c r="C8" s="1">
        <f t="shared" ref="C8:D8" si="18">STDEV(C4:C6)</f>
        <v>19.655363983740756</v>
      </c>
      <c r="D8" s="1">
        <f t="shared" si="18"/>
        <v>14.977761292440647</v>
      </c>
      <c r="E8" t="s">
        <v>11</v>
      </c>
      <c r="F8" s="1">
        <f>STDEV(F4:F6)</f>
        <v>18.147543451754935</v>
      </c>
      <c r="G8" s="1">
        <f t="shared" ref="G8:H8" si="19">STDEV(G4:G6)</f>
        <v>5.8594652770823146</v>
      </c>
      <c r="H8" s="1">
        <f t="shared" si="19"/>
        <v>15.30795000427338</v>
      </c>
      <c r="I8" t="s">
        <v>11</v>
      </c>
      <c r="J8" s="1">
        <f>STDEV(J4:J6)</f>
        <v>12.741009902410928</v>
      </c>
      <c r="K8" s="1">
        <f t="shared" ref="K8:L8" si="20">STDEV(K4:K6)</f>
        <v>17.387735140993303</v>
      </c>
      <c r="L8" s="1">
        <f t="shared" si="20"/>
        <v>6.0277137733417074</v>
      </c>
      <c r="O8">
        <v>1</v>
      </c>
      <c r="P8">
        <f t="shared" ref="P8" si="21">B13*2</f>
        <v>1034</v>
      </c>
      <c r="Q8">
        <f t="shared" si="15"/>
        <v>1072</v>
      </c>
      <c r="R8">
        <f t="shared" si="15"/>
        <v>1068</v>
      </c>
      <c r="T8">
        <f t="shared" si="16"/>
        <v>938</v>
      </c>
      <c r="U8">
        <f t="shared" si="16"/>
        <v>994</v>
      </c>
      <c r="V8">
        <f t="shared" si="16"/>
        <v>900</v>
      </c>
      <c r="X8">
        <f>J13*2</f>
        <v>820</v>
      </c>
      <c r="Y8">
        <f t="shared" si="17"/>
        <v>876</v>
      </c>
      <c r="Z8">
        <f t="shared" si="17"/>
        <v>856</v>
      </c>
    </row>
    <row r="9" spans="1:26" x14ac:dyDescent="0.25">
      <c r="B9" s="1">
        <f>B7*5</f>
        <v>1006.6666666666667</v>
      </c>
      <c r="C9" s="1">
        <f t="shared" ref="C9:D9" si="22">C7*5</f>
        <v>963.33333333333326</v>
      </c>
      <c r="D9" s="1">
        <f t="shared" si="22"/>
        <v>923.33333333333326</v>
      </c>
      <c r="E9" s="1"/>
      <c r="F9" s="1">
        <f>F7*5</f>
        <v>946.66666666666674</v>
      </c>
      <c r="G9" s="1">
        <f t="shared" ref="G9:H9" si="23">G7*5</f>
        <v>966.66666666666674</v>
      </c>
      <c r="H9" s="1">
        <f t="shared" si="23"/>
        <v>943.33333333333326</v>
      </c>
      <c r="I9" s="1"/>
      <c r="J9" s="1">
        <f>J7*5</f>
        <v>981.66666666666674</v>
      </c>
      <c r="K9" s="1">
        <f t="shared" ref="K9:L9" si="24">K7*5</f>
        <v>1048.3333333333333</v>
      </c>
      <c r="L9" s="1">
        <f t="shared" si="24"/>
        <v>1108.3333333333333</v>
      </c>
      <c r="O9">
        <v>1</v>
      </c>
      <c r="P9">
        <f>B14*2</f>
        <v>1044</v>
      </c>
      <c r="Q9">
        <f t="shared" si="15"/>
        <v>1030</v>
      </c>
      <c r="R9">
        <f t="shared" si="15"/>
        <v>1036</v>
      </c>
      <c r="T9">
        <f>F14*2</f>
        <v>962</v>
      </c>
      <c r="U9">
        <f t="shared" si="16"/>
        <v>1004</v>
      </c>
      <c r="V9">
        <f t="shared" si="16"/>
        <v>944</v>
      </c>
      <c r="X9">
        <f>J14*2</f>
        <v>830</v>
      </c>
      <c r="Y9">
        <f t="shared" si="17"/>
        <v>878</v>
      </c>
      <c r="Z9">
        <f t="shared" si="17"/>
        <v>886</v>
      </c>
    </row>
    <row r="10" spans="1:26" x14ac:dyDescent="0.25">
      <c r="O10" s="3">
        <v>2</v>
      </c>
      <c r="P10" s="3">
        <f>B20*5</f>
        <v>1705</v>
      </c>
      <c r="Q10" s="3">
        <f t="shared" ref="Q10:R12" si="25">C20*5</f>
        <v>1870</v>
      </c>
      <c r="R10" s="3">
        <f t="shared" si="25"/>
        <v>1765</v>
      </c>
      <c r="S10" s="3"/>
      <c r="T10" s="3">
        <f>F20*5</f>
        <v>1355</v>
      </c>
      <c r="U10" s="3">
        <f t="shared" ref="T10:V12" si="26">G20*5</f>
        <v>1430</v>
      </c>
      <c r="V10" s="3">
        <f t="shared" si="26"/>
        <v>1480</v>
      </c>
      <c r="W10" s="3"/>
      <c r="X10" s="3">
        <f>J20</f>
        <v>382</v>
      </c>
      <c r="Y10" s="3">
        <f t="shared" ref="Y10" si="27">K20</f>
        <v>360</v>
      </c>
      <c r="Z10" s="3">
        <f t="shared" ref="Z10" si="28">L20</f>
        <v>320</v>
      </c>
    </row>
    <row r="11" spans="1:26" x14ac:dyDescent="0.25">
      <c r="O11" s="3">
        <v>2</v>
      </c>
      <c r="P11" s="3">
        <f t="shared" ref="P11:P12" si="29">B21*5</f>
        <v>1495</v>
      </c>
      <c r="Q11" s="3">
        <f t="shared" si="25"/>
        <v>1715</v>
      </c>
      <c r="R11" s="3">
        <f t="shared" si="25"/>
        <v>1555</v>
      </c>
      <c r="S11" s="3"/>
      <c r="T11" s="3">
        <f t="shared" si="26"/>
        <v>1165</v>
      </c>
      <c r="U11" s="3">
        <f t="shared" si="26"/>
        <v>1350</v>
      </c>
      <c r="V11" s="3">
        <f t="shared" si="26"/>
        <v>1365</v>
      </c>
      <c r="W11" s="3"/>
      <c r="X11" s="3">
        <f>J21</f>
        <v>427</v>
      </c>
      <c r="Y11" s="3">
        <f t="shared" ref="Y11:Z11" si="30">K21</f>
        <v>368</v>
      </c>
      <c r="Z11" s="3">
        <f t="shared" si="30"/>
        <v>378</v>
      </c>
    </row>
    <row r="12" spans="1:26" x14ac:dyDescent="0.25">
      <c r="A12" t="s">
        <v>12</v>
      </c>
      <c r="B12">
        <v>593</v>
      </c>
      <c r="C12">
        <v>485</v>
      </c>
      <c r="D12">
        <v>469</v>
      </c>
      <c r="E12" t="s">
        <v>12</v>
      </c>
      <c r="F12">
        <v>512</v>
      </c>
      <c r="G12">
        <v>473</v>
      </c>
      <c r="H12">
        <v>473</v>
      </c>
      <c r="I12" t="s">
        <v>12</v>
      </c>
      <c r="J12">
        <v>436</v>
      </c>
      <c r="K12">
        <v>460</v>
      </c>
      <c r="L12">
        <v>397</v>
      </c>
      <c r="O12" s="3">
        <v>2</v>
      </c>
      <c r="P12" s="3">
        <f t="shared" si="29"/>
        <v>1665</v>
      </c>
      <c r="Q12" s="3">
        <f t="shared" si="25"/>
        <v>1485</v>
      </c>
      <c r="R12" s="3">
        <f t="shared" si="25"/>
        <v>1570</v>
      </c>
      <c r="S12" s="3"/>
      <c r="T12" s="3">
        <f t="shared" si="26"/>
        <v>1550</v>
      </c>
      <c r="U12" s="3">
        <f t="shared" si="26"/>
        <v>1440</v>
      </c>
      <c r="V12" s="3">
        <f t="shared" si="26"/>
        <v>1335</v>
      </c>
      <c r="W12" s="3"/>
      <c r="X12" s="3">
        <f>J22</f>
        <v>363</v>
      </c>
      <c r="Y12" s="3">
        <f t="shared" ref="Y12" si="31">K22</f>
        <v>360</v>
      </c>
      <c r="Z12" s="3">
        <f t="shared" ref="Z12" si="32">L22</f>
        <v>326</v>
      </c>
    </row>
    <row r="13" spans="1:26" x14ac:dyDescent="0.25">
      <c r="A13" t="s">
        <v>5</v>
      </c>
      <c r="B13">
        <v>517</v>
      </c>
      <c r="C13">
        <v>536</v>
      </c>
      <c r="D13">
        <v>534</v>
      </c>
      <c r="E13" t="s">
        <v>5</v>
      </c>
      <c r="F13">
        <v>469</v>
      </c>
      <c r="G13">
        <v>497</v>
      </c>
      <c r="H13">
        <v>450</v>
      </c>
      <c r="I13" t="s">
        <v>5</v>
      </c>
      <c r="J13">
        <v>410</v>
      </c>
      <c r="K13">
        <v>438</v>
      </c>
      <c r="L13">
        <v>428</v>
      </c>
      <c r="O13">
        <v>3</v>
      </c>
      <c r="P13">
        <f>B28*10</f>
        <v>2200</v>
      </c>
      <c r="Q13">
        <f t="shared" ref="Q13:R13" si="33">C28*10</f>
        <v>2800</v>
      </c>
      <c r="R13">
        <f t="shared" si="33"/>
        <v>2460</v>
      </c>
      <c r="T13">
        <f>F28*10</f>
        <v>1270</v>
      </c>
      <c r="U13">
        <f t="shared" ref="U13:V13" si="34">G28*10</f>
        <v>1360</v>
      </c>
      <c r="V13">
        <f t="shared" si="34"/>
        <v>1710</v>
      </c>
      <c r="X13">
        <f>J28</f>
        <v>138</v>
      </c>
      <c r="Y13">
        <f t="shared" ref="Y13:Z13" si="35">K28</f>
        <v>76</v>
      </c>
      <c r="Z13">
        <f t="shared" si="35"/>
        <v>96</v>
      </c>
    </row>
    <row r="14" spans="1:26" x14ac:dyDescent="0.25">
      <c r="B14">
        <v>522</v>
      </c>
      <c r="C14">
        <v>515</v>
      </c>
      <c r="D14">
        <v>518</v>
      </c>
      <c r="F14">
        <v>481</v>
      </c>
      <c r="G14">
        <v>502</v>
      </c>
      <c r="H14">
        <v>472</v>
      </c>
      <c r="J14">
        <v>415</v>
      </c>
      <c r="K14">
        <v>439</v>
      </c>
      <c r="L14">
        <v>443</v>
      </c>
      <c r="O14">
        <v>3</v>
      </c>
      <c r="P14">
        <f t="shared" ref="P14:P15" si="36">B29*10</f>
        <v>3080</v>
      </c>
      <c r="Q14">
        <f t="shared" ref="Q14:Q15" si="37">C29*10</f>
        <v>3020</v>
      </c>
      <c r="R14">
        <f t="shared" ref="R14:R15" si="38">D29*10</f>
        <v>3170</v>
      </c>
      <c r="T14">
        <f t="shared" ref="T14:T15" si="39">F29*10</f>
        <v>1500</v>
      </c>
      <c r="U14">
        <f t="shared" ref="U14:U15" si="40">G29*10</f>
        <v>1480</v>
      </c>
      <c r="V14">
        <f t="shared" ref="V14:V15" si="41">H29*10</f>
        <v>1950</v>
      </c>
      <c r="X14">
        <f t="shared" ref="X14:X15" si="42">J29</f>
        <v>142</v>
      </c>
      <c r="Y14">
        <f t="shared" ref="Y14:Y15" si="43">K29</f>
        <v>90</v>
      </c>
      <c r="Z14">
        <f t="shared" ref="Z14:Z15" si="44">L29</f>
        <v>102</v>
      </c>
    </row>
    <row r="15" spans="1:26" x14ac:dyDescent="0.25">
      <c r="A15" t="s">
        <v>10</v>
      </c>
      <c r="B15" s="1">
        <f>AVERAGE(B12:B14)</f>
        <v>544</v>
      </c>
      <c r="C15" s="1">
        <f t="shared" ref="C15" si="45">AVERAGE(C12:C14)</f>
        <v>512</v>
      </c>
      <c r="D15" s="1">
        <f t="shared" ref="D15" si="46">AVERAGE(D12:D14)</f>
        <v>507</v>
      </c>
      <c r="E15" t="s">
        <v>10</v>
      </c>
      <c r="F15" s="1">
        <f>AVERAGE(F12:F14)</f>
        <v>487.33333333333331</v>
      </c>
      <c r="G15" s="1">
        <f t="shared" ref="G15" si="47">AVERAGE(G12:G14)</f>
        <v>490.66666666666669</v>
      </c>
      <c r="H15" s="1">
        <f t="shared" ref="H15" si="48">AVERAGE(H12:H14)</f>
        <v>465</v>
      </c>
      <c r="I15" t="s">
        <v>10</v>
      </c>
      <c r="J15" s="1">
        <f>AVERAGE(J12:J14)</f>
        <v>420.33333333333331</v>
      </c>
      <c r="K15" s="1">
        <f t="shared" ref="K15" si="49">AVERAGE(K12:K14)</f>
        <v>445.66666666666669</v>
      </c>
      <c r="L15" s="1">
        <f t="shared" ref="L15" si="50">AVERAGE(L12:L14)</f>
        <v>422.66666666666669</v>
      </c>
      <c r="O15">
        <v>3</v>
      </c>
      <c r="P15">
        <f t="shared" si="36"/>
        <v>2900</v>
      </c>
      <c r="Q15">
        <f t="shared" si="37"/>
        <v>3140</v>
      </c>
      <c r="R15">
        <f t="shared" si="38"/>
        <v>2680</v>
      </c>
      <c r="T15">
        <f t="shared" si="39"/>
        <v>1570</v>
      </c>
      <c r="U15">
        <f t="shared" si="40"/>
        <v>1320</v>
      </c>
      <c r="V15">
        <f t="shared" si="41"/>
        <v>2310</v>
      </c>
      <c r="X15">
        <f t="shared" si="42"/>
        <v>141</v>
      </c>
      <c r="Y15">
        <f t="shared" si="43"/>
        <v>71</v>
      </c>
      <c r="Z15">
        <f t="shared" si="44"/>
        <v>90</v>
      </c>
    </row>
    <row r="16" spans="1:26" x14ac:dyDescent="0.25">
      <c r="A16" t="s">
        <v>11</v>
      </c>
      <c r="B16" s="1">
        <f>STDEV(B12:B14)</f>
        <v>42.508822613664563</v>
      </c>
      <c r="C16" s="1">
        <f t="shared" ref="C16:D16" si="51">STDEV(C12:C14)</f>
        <v>25.632011235952593</v>
      </c>
      <c r="D16" s="1">
        <f t="shared" si="51"/>
        <v>33.867388443752198</v>
      </c>
      <c r="E16" t="s">
        <v>11</v>
      </c>
      <c r="F16" s="1">
        <f>STDEV(F12:F14)</f>
        <v>22.18858565419016</v>
      </c>
      <c r="G16" s="1">
        <f t="shared" ref="G16:H16" si="52">STDEV(G12:G14)</f>
        <v>15.50268793897798</v>
      </c>
      <c r="H16" s="1">
        <f t="shared" si="52"/>
        <v>13</v>
      </c>
      <c r="I16" t="s">
        <v>11</v>
      </c>
      <c r="J16" s="1">
        <f>STDEV(J12:J14)</f>
        <v>13.796134724383251</v>
      </c>
      <c r="K16" s="1">
        <f t="shared" ref="K16:L16" si="53">STDEV(K12:K14)</f>
        <v>12.423096769056148</v>
      </c>
      <c r="L16" s="1">
        <f t="shared" si="53"/>
        <v>23.459184413217208</v>
      </c>
      <c r="O16" s="3">
        <v>4</v>
      </c>
      <c r="P16" s="3">
        <f>B36*5</f>
        <v>4865</v>
      </c>
      <c r="Q16" s="3">
        <f t="shared" ref="Q16:R16" si="54">C36*5</f>
        <v>4425</v>
      </c>
      <c r="R16" s="3">
        <f t="shared" si="54"/>
        <v>5175</v>
      </c>
      <c r="S16" s="3"/>
      <c r="T16" s="3">
        <f>F36*5</f>
        <v>2785</v>
      </c>
      <c r="U16" s="3">
        <f t="shared" ref="U16:V16" si="55">G36*5</f>
        <v>2575</v>
      </c>
      <c r="V16" s="3">
        <f t="shared" si="55"/>
        <v>3610</v>
      </c>
      <c r="W16" s="3"/>
      <c r="X16" s="3">
        <f>J36</f>
        <v>16</v>
      </c>
      <c r="Y16" s="3">
        <f t="shared" ref="Y16:Z16" si="56">K36</f>
        <v>16</v>
      </c>
      <c r="Z16" s="3">
        <f t="shared" si="56"/>
        <v>18</v>
      </c>
    </row>
    <row r="17" spans="1:26" x14ac:dyDescent="0.25">
      <c r="B17" s="1">
        <f>B15*2</f>
        <v>1088</v>
      </c>
      <c r="C17" s="1">
        <f>C15*2</f>
        <v>1024</v>
      </c>
      <c r="D17" s="1">
        <f>D15*2</f>
        <v>1014</v>
      </c>
      <c r="F17" s="1">
        <f>F15*2</f>
        <v>974.66666666666663</v>
      </c>
      <c r="G17" s="1">
        <f>G15*2</f>
        <v>981.33333333333337</v>
      </c>
      <c r="H17" s="1">
        <f>H15*2</f>
        <v>930</v>
      </c>
      <c r="J17" s="1">
        <f>J15*2</f>
        <v>840.66666666666663</v>
      </c>
      <c r="K17" s="1">
        <f t="shared" ref="K17:L17" si="57">K15*2</f>
        <v>891.33333333333337</v>
      </c>
      <c r="L17" s="1">
        <f t="shared" si="57"/>
        <v>845.33333333333337</v>
      </c>
      <c r="O17" s="3">
        <v>4</v>
      </c>
      <c r="P17" s="3">
        <f t="shared" ref="P17:P18" si="58">B37*5</f>
        <v>4580</v>
      </c>
      <c r="Q17" s="3">
        <f t="shared" ref="Q17:Q18" si="59">C37*5</f>
        <v>4690</v>
      </c>
      <c r="R17" s="3">
        <f t="shared" ref="R17:R18" si="60">D37*5</f>
        <v>5440</v>
      </c>
      <c r="S17" s="3"/>
      <c r="T17" s="3">
        <f t="shared" ref="T17:T18" si="61">F37*5</f>
        <v>2370</v>
      </c>
      <c r="U17" s="3">
        <f t="shared" ref="U17:U18" si="62">G37*5</f>
        <v>2895</v>
      </c>
      <c r="V17" s="3">
        <f t="shared" ref="V17:V18" si="63">H37*5</f>
        <v>3920</v>
      </c>
      <c r="W17" s="3"/>
      <c r="X17" s="3">
        <f t="shared" ref="X17:X18" si="64">J37</f>
        <v>7</v>
      </c>
      <c r="Y17" s="3">
        <f t="shared" ref="Y17:Y18" si="65">K37</f>
        <v>18</v>
      </c>
      <c r="Z17" s="3">
        <f t="shared" ref="Z17:Z18" si="66">L37</f>
        <v>9</v>
      </c>
    </row>
    <row r="18" spans="1:26" x14ac:dyDescent="0.25">
      <c r="O18" s="3">
        <v>4</v>
      </c>
      <c r="P18" s="3">
        <f t="shared" si="58"/>
        <v>4800</v>
      </c>
      <c r="Q18" s="3">
        <f t="shared" si="59"/>
        <v>4305</v>
      </c>
      <c r="R18" s="3">
        <f t="shared" si="60"/>
        <v>5160</v>
      </c>
      <c r="S18" s="3"/>
      <c r="T18" s="3">
        <f t="shared" si="61"/>
        <v>3015</v>
      </c>
      <c r="U18" s="3">
        <f t="shared" si="62"/>
        <v>2380</v>
      </c>
      <c r="V18" s="3">
        <f t="shared" si="63"/>
        <v>3615</v>
      </c>
      <c r="W18" s="3"/>
      <c r="X18" s="3">
        <f t="shared" si="64"/>
        <v>9</v>
      </c>
      <c r="Y18" s="3">
        <f t="shared" si="65"/>
        <v>25</v>
      </c>
      <c r="Z18" s="3">
        <f t="shared" si="66"/>
        <v>4</v>
      </c>
    </row>
    <row r="20" spans="1:26" x14ac:dyDescent="0.25">
      <c r="A20" t="s">
        <v>19</v>
      </c>
      <c r="B20">
        <v>341</v>
      </c>
      <c r="C20">
        <v>374</v>
      </c>
      <c r="D20">
        <v>353</v>
      </c>
      <c r="E20" t="s">
        <v>19</v>
      </c>
      <c r="F20">
        <v>271</v>
      </c>
      <c r="G20">
        <v>286</v>
      </c>
      <c r="H20">
        <v>296</v>
      </c>
      <c r="I20" t="s">
        <v>19</v>
      </c>
      <c r="J20">
        <v>382</v>
      </c>
      <c r="K20">
        <v>360</v>
      </c>
      <c r="L20">
        <v>320</v>
      </c>
    </row>
    <row r="21" spans="1:26" x14ac:dyDescent="0.25">
      <c r="A21" t="s">
        <v>9</v>
      </c>
      <c r="B21">
        <v>299</v>
      </c>
      <c r="C21">
        <v>343</v>
      </c>
      <c r="D21">
        <v>311</v>
      </c>
      <c r="E21" t="s">
        <v>9</v>
      </c>
      <c r="F21">
        <v>233</v>
      </c>
      <c r="G21">
        <v>270</v>
      </c>
      <c r="H21">
        <v>273</v>
      </c>
      <c r="I21" t="s">
        <v>21</v>
      </c>
      <c r="J21">
        <v>427</v>
      </c>
      <c r="K21">
        <v>368</v>
      </c>
      <c r="L21">
        <v>378</v>
      </c>
    </row>
    <row r="22" spans="1:26" x14ac:dyDescent="0.25">
      <c r="B22">
        <v>333</v>
      </c>
      <c r="C22">
        <v>297</v>
      </c>
      <c r="D22">
        <v>314</v>
      </c>
      <c r="F22">
        <v>310</v>
      </c>
      <c r="G22">
        <v>288</v>
      </c>
      <c r="H22">
        <v>267</v>
      </c>
      <c r="J22">
        <v>363</v>
      </c>
      <c r="K22">
        <v>360</v>
      </c>
      <c r="L22">
        <v>326</v>
      </c>
    </row>
    <row r="23" spans="1:26" x14ac:dyDescent="0.25">
      <c r="A23" t="s">
        <v>10</v>
      </c>
      <c r="B23" s="1">
        <f>AVERAGE(B20:B22)</f>
        <v>324.33333333333331</v>
      </c>
      <c r="C23" s="1">
        <f t="shared" ref="C23" si="67">AVERAGE(C20:C22)</f>
        <v>338</v>
      </c>
      <c r="D23" s="1">
        <f t="shared" ref="D23" si="68">AVERAGE(D20:D22)</f>
        <v>326</v>
      </c>
      <c r="E23" t="s">
        <v>10</v>
      </c>
      <c r="F23" s="1">
        <f>AVERAGE(F20:F22)</f>
        <v>271.33333333333331</v>
      </c>
      <c r="G23" s="1">
        <f t="shared" ref="G23" si="69">AVERAGE(G20:G22)</f>
        <v>281.33333333333331</v>
      </c>
      <c r="H23" s="1">
        <f t="shared" ref="H23" si="70">AVERAGE(H20:H22)</f>
        <v>278.66666666666669</v>
      </c>
      <c r="I23" t="s">
        <v>10</v>
      </c>
      <c r="J23" s="1">
        <f>AVERAGE(J20:J22)</f>
        <v>390.66666666666669</v>
      </c>
      <c r="K23" s="1">
        <f t="shared" ref="K23" si="71">AVERAGE(K20:K22)</f>
        <v>362.66666666666669</v>
      </c>
      <c r="L23" s="1">
        <f t="shared" ref="L23" si="72">AVERAGE(L20:L22)</f>
        <v>341.33333333333331</v>
      </c>
    </row>
    <row r="24" spans="1:26" x14ac:dyDescent="0.25">
      <c r="A24" t="s">
        <v>11</v>
      </c>
      <c r="B24" s="1">
        <f>STDEV(B20:B22)</f>
        <v>22.300971578236975</v>
      </c>
      <c r="C24" s="1">
        <f t="shared" ref="C24:D24" si="73">STDEV(C20:C22)</f>
        <v>38.742741255621034</v>
      </c>
      <c r="D24" s="1">
        <f t="shared" si="73"/>
        <v>23.430749027719962</v>
      </c>
      <c r="E24" t="s">
        <v>11</v>
      </c>
      <c r="F24" s="1">
        <f>STDEV(F20:F22)</f>
        <v>38.501082235871351</v>
      </c>
      <c r="G24" s="1">
        <f t="shared" ref="G24:H24" si="74">STDEV(G20:G22)</f>
        <v>9.8657657246324941</v>
      </c>
      <c r="H24" s="1">
        <f t="shared" si="74"/>
        <v>15.307950004273378</v>
      </c>
      <c r="I24" t="s">
        <v>11</v>
      </c>
      <c r="J24" s="1">
        <f>STDEV(J20:J22)</f>
        <v>32.868424564212589</v>
      </c>
      <c r="K24" s="1">
        <f t="shared" ref="K24:L24" si="75">STDEV(K20:K22)</f>
        <v>4.6188021535170067</v>
      </c>
      <c r="L24" s="1">
        <f t="shared" si="75"/>
        <v>31.895663237081827</v>
      </c>
    </row>
    <row r="25" spans="1:26" x14ac:dyDescent="0.25">
      <c r="B25" s="1">
        <f>B23*5</f>
        <v>1621.6666666666665</v>
      </c>
      <c r="C25" s="1">
        <f t="shared" ref="C25:D25" si="76">C23*5</f>
        <v>1690</v>
      </c>
      <c r="D25" s="1">
        <f t="shared" si="76"/>
        <v>1630</v>
      </c>
      <c r="E25" s="1"/>
      <c r="F25" s="1">
        <f>F23*5</f>
        <v>1356.6666666666665</v>
      </c>
      <c r="G25" s="1">
        <f t="shared" ref="G25:H25" si="77">G23*5</f>
        <v>1406.6666666666665</v>
      </c>
      <c r="H25" s="1">
        <f t="shared" si="77"/>
        <v>1393.3333333333335</v>
      </c>
      <c r="I25" s="1"/>
      <c r="J25" s="1">
        <f>J23</f>
        <v>390.66666666666669</v>
      </c>
      <c r="K25" s="1">
        <f t="shared" ref="K25:L25" si="78">K23</f>
        <v>362.66666666666669</v>
      </c>
      <c r="L25" s="1">
        <f t="shared" si="78"/>
        <v>341.33333333333331</v>
      </c>
    </row>
    <row r="28" spans="1:26" x14ac:dyDescent="0.25">
      <c r="A28" t="s">
        <v>22</v>
      </c>
      <c r="B28">
        <v>220</v>
      </c>
      <c r="C28">
        <v>280</v>
      </c>
      <c r="D28">
        <v>246</v>
      </c>
      <c r="E28" t="s">
        <v>22</v>
      </c>
      <c r="F28">
        <v>127</v>
      </c>
      <c r="G28">
        <v>136</v>
      </c>
      <c r="H28">
        <v>171</v>
      </c>
      <c r="I28" t="s">
        <v>22</v>
      </c>
      <c r="J28">
        <v>138</v>
      </c>
      <c r="K28">
        <v>76</v>
      </c>
      <c r="L28">
        <v>96</v>
      </c>
    </row>
    <row r="29" spans="1:26" x14ac:dyDescent="0.25">
      <c r="A29" s="2" t="s">
        <v>20</v>
      </c>
      <c r="B29">
        <v>308</v>
      </c>
      <c r="C29">
        <v>302</v>
      </c>
      <c r="D29">
        <v>317</v>
      </c>
      <c r="E29" t="s">
        <v>20</v>
      </c>
      <c r="F29">
        <v>150</v>
      </c>
      <c r="G29">
        <v>148</v>
      </c>
      <c r="H29">
        <v>195</v>
      </c>
      <c r="I29" t="s">
        <v>21</v>
      </c>
      <c r="J29">
        <v>142</v>
      </c>
      <c r="K29">
        <v>90</v>
      </c>
      <c r="L29">
        <v>102</v>
      </c>
    </row>
    <row r="30" spans="1:26" x14ac:dyDescent="0.25">
      <c r="B30">
        <v>290</v>
      </c>
      <c r="C30">
        <v>314</v>
      </c>
      <c r="D30">
        <v>268</v>
      </c>
      <c r="F30">
        <v>157</v>
      </c>
      <c r="G30">
        <v>132</v>
      </c>
      <c r="H30">
        <v>231</v>
      </c>
      <c r="J30">
        <v>141</v>
      </c>
      <c r="K30">
        <v>71</v>
      </c>
      <c r="L30">
        <v>90</v>
      </c>
    </row>
    <row r="31" spans="1:26" x14ac:dyDescent="0.25">
      <c r="A31" t="s">
        <v>10</v>
      </c>
      <c r="B31" s="1">
        <f>AVERAGE(B28:B30)</f>
        <v>272.66666666666669</v>
      </c>
      <c r="C31" s="1">
        <f t="shared" ref="C31" si="79">AVERAGE(C28:C30)</f>
        <v>298.66666666666669</v>
      </c>
      <c r="D31" s="1">
        <f t="shared" ref="D31" si="80">AVERAGE(D28:D30)</f>
        <v>277</v>
      </c>
      <c r="E31" t="s">
        <v>10</v>
      </c>
      <c r="F31" s="1">
        <f>AVERAGE(F28:F30)</f>
        <v>144.66666666666666</v>
      </c>
      <c r="G31" s="1">
        <f t="shared" ref="G31" si="81">AVERAGE(G28:G30)</f>
        <v>138.66666666666666</v>
      </c>
      <c r="H31" s="1">
        <f t="shared" ref="H31" si="82">AVERAGE(H28:H30)</f>
        <v>199</v>
      </c>
      <c r="I31" t="s">
        <v>10</v>
      </c>
      <c r="J31" s="1">
        <f>AVERAGE(J28:J30)</f>
        <v>140.33333333333334</v>
      </c>
      <c r="K31" s="1">
        <f t="shared" ref="K31" si="83">AVERAGE(K28:K30)</f>
        <v>79</v>
      </c>
      <c r="L31" s="1">
        <f t="shared" ref="L31" si="84">AVERAGE(L28:L30)</f>
        <v>96</v>
      </c>
    </row>
    <row r="32" spans="1:26" x14ac:dyDescent="0.25">
      <c r="A32" t="s">
        <v>11</v>
      </c>
      <c r="B32" s="1">
        <f>STDEV(B28:B30)</f>
        <v>46.490142324296322</v>
      </c>
      <c r="C32" s="1">
        <f t="shared" ref="C32:D32" si="85">STDEV(C28:C30)</f>
        <v>17.243356208503418</v>
      </c>
      <c r="D32" s="1">
        <f t="shared" si="85"/>
        <v>36.345563690772494</v>
      </c>
      <c r="E32" t="s">
        <v>11</v>
      </c>
      <c r="F32" s="1">
        <f>STDEV(F28:F30)</f>
        <v>15.695009822658072</v>
      </c>
      <c r="G32" s="1">
        <f t="shared" ref="G32:H32" si="86">STDEV(G28:G30)</f>
        <v>8.3266639978645305</v>
      </c>
      <c r="H32" s="1">
        <f t="shared" si="86"/>
        <v>30.199337741082999</v>
      </c>
      <c r="I32" t="s">
        <v>11</v>
      </c>
      <c r="J32" s="1">
        <f>STDEV(J28:J30)</f>
        <v>2.0816659994661331</v>
      </c>
      <c r="K32" s="1">
        <f t="shared" ref="K32:L32" si="87">STDEV(K28:K30)</f>
        <v>9.8488578017961039</v>
      </c>
      <c r="L32" s="1">
        <f t="shared" si="87"/>
        <v>6</v>
      </c>
    </row>
    <row r="33" spans="1:14" x14ac:dyDescent="0.25">
      <c r="B33" s="1">
        <f>B31*10</f>
        <v>2726.666666666667</v>
      </c>
      <c r="C33" s="1">
        <f t="shared" ref="C33:D33" si="88">C31*10</f>
        <v>2986.666666666667</v>
      </c>
      <c r="D33" s="1">
        <f t="shared" si="88"/>
        <v>2770</v>
      </c>
      <c r="E33" s="1"/>
      <c r="F33" s="1">
        <f>F31*10</f>
        <v>1446.6666666666665</v>
      </c>
      <c r="G33" s="1">
        <f t="shared" ref="G33:H33" si="89">G31*10</f>
        <v>1386.6666666666665</v>
      </c>
      <c r="H33" s="1">
        <f t="shared" si="89"/>
        <v>1990</v>
      </c>
      <c r="I33" s="1"/>
      <c r="J33" s="1">
        <f>J31</f>
        <v>140.33333333333334</v>
      </c>
      <c r="K33" s="1">
        <f t="shared" ref="K33:L33" si="90">K31</f>
        <v>79</v>
      </c>
      <c r="L33" s="1">
        <f t="shared" si="90"/>
        <v>96</v>
      </c>
    </row>
    <row r="36" spans="1:14" x14ac:dyDescent="0.25">
      <c r="A36" t="s">
        <v>24</v>
      </c>
      <c r="B36">
        <v>973</v>
      </c>
      <c r="C36">
        <v>885</v>
      </c>
      <c r="D36">
        <v>1035</v>
      </c>
      <c r="E36" t="s">
        <v>24</v>
      </c>
      <c r="F36">
        <v>557</v>
      </c>
      <c r="G36">
        <v>515</v>
      </c>
      <c r="H36">
        <v>722</v>
      </c>
      <c r="I36" t="s">
        <v>24</v>
      </c>
      <c r="J36">
        <v>16</v>
      </c>
      <c r="K36">
        <v>16</v>
      </c>
      <c r="L36">
        <v>18</v>
      </c>
    </row>
    <row r="37" spans="1:14" x14ac:dyDescent="0.25">
      <c r="A37" t="s">
        <v>9</v>
      </c>
      <c r="B37">
        <v>916</v>
      </c>
      <c r="C37">
        <v>938</v>
      </c>
      <c r="D37">
        <v>1088</v>
      </c>
      <c r="E37" t="s">
        <v>9</v>
      </c>
      <c r="F37">
        <v>474</v>
      </c>
      <c r="G37">
        <v>579</v>
      </c>
      <c r="H37">
        <v>784</v>
      </c>
      <c r="I37" t="s">
        <v>21</v>
      </c>
      <c r="J37">
        <v>7</v>
      </c>
      <c r="K37">
        <v>18</v>
      </c>
      <c r="L37">
        <v>9</v>
      </c>
    </row>
    <row r="38" spans="1:14" x14ac:dyDescent="0.25">
      <c r="B38">
        <v>960</v>
      </c>
      <c r="C38">
        <v>861</v>
      </c>
      <c r="D38">
        <v>1032</v>
      </c>
      <c r="F38">
        <v>603</v>
      </c>
      <c r="G38">
        <v>476</v>
      </c>
      <c r="H38">
        <v>723</v>
      </c>
      <c r="J38">
        <v>9</v>
      </c>
      <c r="K38">
        <v>25</v>
      </c>
      <c r="L38">
        <v>4</v>
      </c>
    </row>
    <row r="39" spans="1:14" x14ac:dyDescent="0.25">
      <c r="A39" t="s">
        <v>10</v>
      </c>
      <c r="B39" s="1">
        <f>AVERAGE(B36:B38)</f>
        <v>949.66666666666663</v>
      </c>
      <c r="C39" s="1">
        <f t="shared" ref="C39" si="91">AVERAGE(C36:C38)</f>
        <v>894.66666666666663</v>
      </c>
      <c r="D39" s="1">
        <f t="shared" ref="D39" si="92">AVERAGE(D36:D38)</f>
        <v>1051.6666666666667</v>
      </c>
      <c r="E39" t="s">
        <v>10</v>
      </c>
      <c r="F39" s="1">
        <f>AVERAGE(F36:F38)</f>
        <v>544.66666666666663</v>
      </c>
      <c r="G39" s="1">
        <f t="shared" ref="G39" si="93">AVERAGE(G36:G38)</f>
        <v>523.33333333333337</v>
      </c>
      <c r="H39" s="1">
        <f t="shared" ref="H39" si="94">AVERAGE(H36:H38)</f>
        <v>743</v>
      </c>
      <c r="I39" t="s">
        <v>10</v>
      </c>
      <c r="J39" s="1">
        <f>AVERAGE(J36:J38)</f>
        <v>10.666666666666666</v>
      </c>
      <c r="K39" s="1">
        <f t="shared" ref="K39" si="95">AVERAGE(K36:K38)</f>
        <v>19.666666666666668</v>
      </c>
      <c r="L39" s="1">
        <f t="shared" ref="L39" si="96">AVERAGE(L36:L38)</f>
        <v>10.333333333333334</v>
      </c>
    </row>
    <row r="40" spans="1:14" x14ac:dyDescent="0.25">
      <c r="A40" t="s">
        <v>11</v>
      </c>
      <c r="B40" s="1">
        <f>STDEV(B36:B38)</f>
        <v>29.871948937646053</v>
      </c>
      <c r="C40" s="1">
        <f t="shared" ref="C40:D40" si="97">STDEV(C36:C38)</f>
        <v>39.399661589071208</v>
      </c>
      <c r="D40" s="1">
        <f t="shared" si="97"/>
        <v>31.501322723551361</v>
      </c>
      <c r="E40" t="s">
        <v>11</v>
      </c>
      <c r="F40" s="1">
        <f>STDEV(F36:F38)</f>
        <v>65.378385826917864</v>
      </c>
      <c r="G40" s="1">
        <f t="shared" ref="G40:H40" si="98">STDEV(G36:G38)</f>
        <v>52.003205029433843</v>
      </c>
      <c r="H40" s="1">
        <f t="shared" si="98"/>
        <v>35.510561809129406</v>
      </c>
      <c r="I40" t="s">
        <v>11</v>
      </c>
      <c r="J40" s="1">
        <f>STDEV(J36:J38)</f>
        <v>4.7258156262526096</v>
      </c>
      <c r="K40" s="1">
        <f t="shared" ref="K40:L40" si="99">STDEV(K36:K38)</f>
        <v>4.7258156262526123</v>
      </c>
      <c r="L40" s="1">
        <f t="shared" si="99"/>
        <v>7.0945988845975885</v>
      </c>
    </row>
    <row r="41" spans="1:14" x14ac:dyDescent="0.25">
      <c r="B41" s="1">
        <f>B39*5</f>
        <v>4748.333333333333</v>
      </c>
      <c r="C41" s="1">
        <f t="shared" ref="C41:D41" si="100">C39*5</f>
        <v>4473.333333333333</v>
      </c>
      <c r="D41" s="1">
        <f t="shared" si="100"/>
        <v>5258.3333333333339</v>
      </c>
      <c r="E41" s="1"/>
      <c r="F41" s="1">
        <f>F39*5</f>
        <v>2723.333333333333</v>
      </c>
      <c r="G41" s="1">
        <f t="shared" ref="G41:H41" si="101">G39*5</f>
        <v>2616.666666666667</v>
      </c>
      <c r="H41" s="1">
        <f t="shared" si="101"/>
        <v>3715</v>
      </c>
      <c r="I41" s="1"/>
      <c r="J41" s="1">
        <f>J39</f>
        <v>10.666666666666666</v>
      </c>
      <c r="K41" s="1">
        <f t="shared" ref="K41:L41" si="102">K39</f>
        <v>19.666666666666668</v>
      </c>
      <c r="L41" s="1">
        <f t="shared" si="102"/>
        <v>10.333333333333334</v>
      </c>
    </row>
    <row r="44" spans="1:14" ht="15.75" thickBot="1" x14ac:dyDescent="0.3">
      <c r="C44" t="s">
        <v>16</v>
      </c>
      <c r="E44" t="s">
        <v>17</v>
      </c>
      <c r="G44" t="s">
        <v>29</v>
      </c>
    </row>
    <row r="45" spans="1:14" x14ac:dyDescent="0.25">
      <c r="C45" t="s">
        <v>30</v>
      </c>
      <c r="D45" t="s">
        <v>31</v>
      </c>
      <c r="E45" t="s">
        <v>30</v>
      </c>
      <c r="F45" t="s">
        <v>31</v>
      </c>
      <c r="G45" t="s">
        <v>30</v>
      </c>
      <c r="H45" t="s">
        <v>31</v>
      </c>
      <c r="J45" s="4" t="s">
        <v>48</v>
      </c>
      <c r="K45" s="5"/>
      <c r="L45" s="6"/>
    </row>
    <row r="46" spans="1:14" x14ac:dyDescent="0.25">
      <c r="B46" t="s">
        <v>0</v>
      </c>
      <c r="C46" s="1">
        <f>AVERAGE(B9:D9)</f>
        <v>964.44444444444434</v>
      </c>
      <c r="D46">
        <f>STDEV(B9:D9)</f>
        <v>41.677776296691299</v>
      </c>
      <c r="E46" s="1">
        <f>AVERAGE(F9:H9)</f>
        <v>952.22222222222229</v>
      </c>
      <c r="F46">
        <f>STDEV(F9:H9)</f>
        <v>12.619796324000662</v>
      </c>
      <c r="G46" s="1">
        <f>AVERAGE(J9:L9)</f>
        <v>1046.1111111111111</v>
      </c>
      <c r="H46">
        <f>STDEV(J9:L9)</f>
        <v>63.362566352814376</v>
      </c>
      <c r="J46" s="7"/>
      <c r="K46" s="8"/>
      <c r="L46" s="9"/>
    </row>
    <row r="47" spans="1:14" x14ac:dyDescent="0.25">
      <c r="B47" t="s">
        <v>12</v>
      </c>
      <c r="C47" s="1">
        <f>AVERAGE(B17:D17)</f>
        <v>1042</v>
      </c>
      <c r="D47">
        <f>STDEV(B17:D17)</f>
        <v>40.149719799769464</v>
      </c>
      <c r="E47" s="1">
        <f>AVERAGE(F17:H17)</f>
        <v>962</v>
      </c>
      <c r="F47">
        <f>STDEV(F17:H17)</f>
        <v>27.912561887277764</v>
      </c>
      <c r="G47" s="1">
        <f>AVERAGE(J17:L17)</f>
        <v>859.1111111111112</v>
      </c>
      <c r="H47">
        <f>STDEV(J17:L17)</f>
        <v>28.002645377680832</v>
      </c>
      <c r="J47" s="7" t="s">
        <v>53</v>
      </c>
      <c r="K47" s="8" t="s">
        <v>36</v>
      </c>
      <c r="L47" s="9">
        <v>0.49359999999999998</v>
      </c>
      <c r="M47">
        <f>AVERAGE(L47:L49)</f>
        <v>0.51336666666666664</v>
      </c>
      <c r="N47">
        <f>STDEV(L47:L49)</f>
        <v>2.9114314921243337E-2</v>
      </c>
    </row>
    <row r="48" spans="1:14" x14ac:dyDescent="0.25">
      <c r="B48" t="s">
        <v>19</v>
      </c>
      <c r="C48" s="1">
        <f>AVERAGE(B25:D25)</f>
        <v>1647.2222222222219</v>
      </c>
      <c r="D48">
        <f>STDEV(B25:D25)</f>
        <v>37.280220155128092</v>
      </c>
      <c r="E48" s="1">
        <f>AVERAGE(F25:H25)</f>
        <v>1385.5555555555554</v>
      </c>
      <c r="F48">
        <f>STDEV(F25:H25)</f>
        <v>25.891511550513474</v>
      </c>
      <c r="G48" s="1">
        <f>AVERAGE(J25:L25)</f>
        <v>364.88888888888891</v>
      </c>
      <c r="H48">
        <f>STDEV(J25:L25)</f>
        <v>24.741627839496516</v>
      </c>
      <c r="J48" s="7"/>
      <c r="K48" s="8" t="s">
        <v>37</v>
      </c>
      <c r="L48" s="9">
        <v>0.49969999999999998</v>
      </c>
    </row>
    <row r="49" spans="2:14" x14ac:dyDescent="0.25">
      <c r="B49" t="s">
        <v>22</v>
      </c>
      <c r="C49" s="1">
        <f>AVERAGE(B33:D33)</f>
        <v>2827.7777777777778</v>
      </c>
      <c r="D49">
        <f>STDEV(B33:D33)</f>
        <v>139.29717765878721</v>
      </c>
      <c r="E49" s="1">
        <f>AVERAGE(F33:H33)</f>
        <v>1607.7777777777776</v>
      </c>
      <c r="F49">
        <f>STDEV(F33:H33)</f>
        <v>332.37083261076145</v>
      </c>
      <c r="G49" s="1">
        <f>AVERAGE(J33:L33)</f>
        <v>105.11111111111113</v>
      </c>
      <c r="H49">
        <f>STDEV(J33:L33)</f>
        <v>31.665497054423515</v>
      </c>
      <c r="J49" s="7"/>
      <c r="K49" s="8" t="s">
        <v>38</v>
      </c>
      <c r="L49" s="9">
        <v>0.54679999999999995</v>
      </c>
    </row>
    <row r="50" spans="2:14" x14ac:dyDescent="0.25">
      <c r="B50" t="s">
        <v>24</v>
      </c>
      <c r="C50" s="1">
        <f>AVERAGE(B41:D41)</f>
        <v>4826.666666666667</v>
      </c>
      <c r="D50">
        <f>STDEV(B41:D41)</f>
        <v>398.31938608776466</v>
      </c>
      <c r="E50" s="1">
        <f>AVERAGE(F41:H41)</f>
        <v>3018.3333333333335</v>
      </c>
      <c r="F50">
        <f>STDEV(F41:H41)</f>
        <v>605.6837275160841</v>
      </c>
      <c r="G50" s="1">
        <f>AVERAGE(J41:L41)</f>
        <v>13.555555555555557</v>
      </c>
      <c r="H50">
        <f>STDEV(J41:L41)</f>
        <v>5.2950011366417105</v>
      </c>
      <c r="J50" s="7" t="s">
        <v>131</v>
      </c>
      <c r="K50" s="8" t="s">
        <v>36</v>
      </c>
      <c r="L50" s="9">
        <v>0.31369999999999998</v>
      </c>
      <c r="M50">
        <f>AVERAGE(L50:L52)</f>
        <v>0.35193333333333326</v>
      </c>
      <c r="N50">
        <f>STDEV(L50:L52)</f>
        <v>8.588890110679831E-2</v>
      </c>
    </row>
    <row r="51" spans="2:14" x14ac:dyDescent="0.25">
      <c r="J51" s="7"/>
      <c r="K51" s="8" t="s">
        <v>37</v>
      </c>
      <c r="L51" s="9">
        <v>0.2918</v>
      </c>
    </row>
    <row r="52" spans="2:14" x14ac:dyDescent="0.25">
      <c r="J52" s="7"/>
      <c r="K52" s="8" t="s">
        <v>38</v>
      </c>
      <c r="L52" s="9">
        <v>0.45029999999999998</v>
      </c>
    </row>
    <row r="53" spans="2:14" x14ac:dyDescent="0.25">
      <c r="J53" s="7" t="s">
        <v>52</v>
      </c>
      <c r="K53" s="8" t="s">
        <v>36</v>
      </c>
      <c r="L53" s="9">
        <v>-1.431</v>
      </c>
      <c r="M53">
        <f>AVERAGE(L53:L55)</f>
        <v>-1.4113333333333333</v>
      </c>
      <c r="N53">
        <f>STDEV(L53:L55)</f>
        <v>0.10094718090830133</v>
      </c>
    </row>
    <row r="54" spans="2:14" x14ac:dyDescent="0.25">
      <c r="J54" s="7"/>
      <c r="K54" s="8" t="s">
        <v>37</v>
      </c>
      <c r="L54" s="9">
        <v>-1.302</v>
      </c>
    </row>
    <row r="55" spans="2:14" ht="15.75" thickBot="1" x14ac:dyDescent="0.3">
      <c r="J55" s="10"/>
      <c r="K55" s="11" t="s">
        <v>38</v>
      </c>
      <c r="L55" s="12">
        <v>-1.5009999999999999</v>
      </c>
    </row>
  </sheetData>
  <pageMargins left="0.7" right="0.7" top="0.78740157499999996" bottom="0.78740157499999996" header="0.3" footer="0.3"/>
  <pageSetup paperSize="9" orientation="portrait" horizontalDpi="525" verticalDpi="52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6"/>
  <sheetViews>
    <sheetView topLeftCell="A7" zoomScale="55" zoomScaleNormal="55" workbookViewId="0">
      <selection activeCell="P16" sqref="P16"/>
    </sheetView>
  </sheetViews>
  <sheetFormatPr baseColWidth="10" defaultRowHeight="15" x14ac:dyDescent="0.25"/>
  <sheetData>
    <row r="1" spans="1:26" x14ac:dyDescent="0.25">
      <c r="B1">
        <v>2</v>
      </c>
      <c r="F1">
        <v>4</v>
      </c>
      <c r="J1">
        <v>5</v>
      </c>
      <c r="P1" t="s">
        <v>32</v>
      </c>
    </row>
    <row r="2" spans="1:26" x14ac:dyDescent="0.25">
      <c r="P2" t="s">
        <v>33</v>
      </c>
      <c r="U2" t="s">
        <v>39</v>
      </c>
      <c r="X2" t="s">
        <v>40</v>
      </c>
    </row>
    <row r="3" spans="1:26" x14ac:dyDescent="0.25">
      <c r="B3" t="s">
        <v>1</v>
      </c>
      <c r="C3" t="s">
        <v>2</v>
      </c>
      <c r="D3" t="s">
        <v>3</v>
      </c>
      <c r="F3" t="s">
        <v>1</v>
      </c>
      <c r="G3" t="s">
        <v>2</v>
      </c>
      <c r="H3" t="s">
        <v>3</v>
      </c>
      <c r="J3" t="s">
        <v>1</v>
      </c>
      <c r="K3" t="s">
        <v>2</v>
      </c>
      <c r="L3" t="s">
        <v>3</v>
      </c>
      <c r="P3" t="s">
        <v>34</v>
      </c>
    </row>
    <row r="4" spans="1:26" x14ac:dyDescent="0.25">
      <c r="A4" t="s">
        <v>0</v>
      </c>
      <c r="E4" t="s">
        <v>0</v>
      </c>
      <c r="I4" t="s">
        <v>0</v>
      </c>
      <c r="O4" s="3">
        <v>0</v>
      </c>
      <c r="P4" s="13">
        <f>B5</f>
        <v>310</v>
      </c>
      <c r="Q4" s="13">
        <f t="shared" ref="Q4:R4" si="0">C5</f>
        <v>277</v>
      </c>
      <c r="R4" s="13">
        <f t="shared" si="0"/>
        <v>335</v>
      </c>
      <c r="S4" s="3"/>
      <c r="T4" s="13">
        <f>F5</f>
        <v>177</v>
      </c>
      <c r="U4" s="13">
        <f t="shared" ref="U4:V4" si="1">G5</f>
        <v>208</v>
      </c>
      <c r="V4" s="13">
        <f t="shared" si="1"/>
        <v>201</v>
      </c>
      <c r="W4" s="3"/>
      <c r="X4" s="13">
        <f>J5</f>
        <v>375</v>
      </c>
      <c r="Y4" s="13">
        <f t="shared" ref="Y4:Z4" si="2">K5</f>
        <v>374</v>
      </c>
      <c r="Z4" s="13">
        <f t="shared" si="2"/>
        <v>409</v>
      </c>
    </row>
    <row r="5" spans="1:26" x14ac:dyDescent="0.25">
      <c r="A5" t="s">
        <v>5</v>
      </c>
      <c r="B5" s="1">
        <v>310</v>
      </c>
      <c r="C5" s="1">
        <v>277</v>
      </c>
      <c r="D5" s="1">
        <v>335</v>
      </c>
      <c r="E5" t="s">
        <v>5</v>
      </c>
      <c r="F5" s="1">
        <v>177</v>
      </c>
      <c r="G5" s="1">
        <v>208</v>
      </c>
      <c r="H5" s="1">
        <v>201</v>
      </c>
      <c r="I5" t="s">
        <v>5</v>
      </c>
      <c r="J5" s="1">
        <v>375</v>
      </c>
      <c r="K5" s="1">
        <v>374</v>
      </c>
      <c r="L5" s="1">
        <v>409</v>
      </c>
      <c r="O5" s="3">
        <v>0</v>
      </c>
      <c r="P5" s="13">
        <f t="shared" ref="P5:P6" si="3">B6</f>
        <v>310</v>
      </c>
      <c r="Q5" s="13">
        <f t="shared" ref="Q5:Q6" si="4">C6</f>
        <v>277</v>
      </c>
      <c r="R5" s="13">
        <f t="shared" ref="R5:R6" si="5">D6</f>
        <v>335</v>
      </c>
      <c r="S5" s="3"/>
      <c r="T5" s="13">
        <f t="shared" ref="T5:T6" si="6">F6</f>
        <v>177</v>
      </c>
      <c r="U5" s="13">
        <f t="shared" ref="U5:U6" si="7">G6</f>
        <v>208</v>
      </c>
      <c r="V5" s="13">
        <f t="shared" ref="V5:V6" si="8">H6</f>
        <v>201</v>
      </c>
      <c r="W5" s="3"/>
      <c r="X5" s="13">
        <f t="shared" ref="X5:X6" si="9">J6</f>
        <v>375</v>
      </c>
      <c r="Y5" s="13">
        <f t="shared" ref="Y5:Y6" si="10">K6</f>
        <v>374</v>
      </c>
      <c r="Z5" s="13">
        <f t="shared" ref="Z5:Z6" si="11">L6</f>
        <v>409</v>
      </c>
    </row>
    <row r="6" spans="1:26" x14ac:dyDescent="0.25">
      <c r="B6" s="1">
        <v>310</v>
      </c>
      <c r="C6" s="1">
        <v>277</v>
      </c>
      <c r="D6" s="1">
        <v>335</v>
      </c>
      <c r="F6" s="1">
        <v>177</v>
      </c>
      <c r="G6" s="1">
        <v>208</v>
      </c>
      <c r="H6" s="1">
        <v>201</v>
      </c>
      <c r="J6" s="1">
        <v>375</v>
      </c>
      <c r="K6" s="1">
        <v>374</v>
      </c>
      <c r="L6" s="1">
        <v>409</v>
      </c>
      <c r="O6" s="3">
        <v>0</v>
      </c>
      <c r="P6" s="13">
        <f t="shared" si="3"/>
        <v>310</v>
      </c>
      <c r="Q6" s="13">
        <f t="shared" si="4"/>
        <v>277</v>
      </c>
      <c r="R6" s="13">
        <f t="shared" si="5"/>
        <v>335</v>
      </c>
      <c r="S6" s="3"/>
      <c r="T6" s="13">
        <f t="shared" si="6"/>
        <v>177</v>
      </c>
      <c r="U6" s="13">
        <f t="shared" si="7"/>
        <v>208</v>
      </c>
      <c r="V6" s="13">
        <f t="shared" si="8"/>
        <v>201</v>
      </c>
      <c r="W6" s="3"/>
      <c r="X6" s="13">
        <f t="shared" si="9"/>
        <v>375</v>
      </c>
      <c r="Y6" s="13">
        <f t="shared" si="10"/>
        <v>374</v>
      </c>
      <c r="Z6" s="13">
        <f t="shared" si="11"/>
        <v>409</v>
      </c>
    </row>
    <row r="7" spans="1:26" x14ac:dyDescent="0.25">
      <c r="A7" t="s">
        <v>10</v>
      </c>
      <c r="B7" s="1">
        <v>310</v>
      </c>
      <c r="C7" s="1">
        <v>277</v>
      </c>
      <c r="D7" s="1">
        <v>335</v>
      </c>
      <c r="E7" s="1"/>
      <c r="F7" s="1">
        <v>177</v>
      </c>
      <c r="G7" s="1">
        <v>208</v>
      </c>
      <c r="H7" s="1">
        <v>201</v>
      </c>
      <c r="I7" s="1"/>
      <c r="J7" s="1">
        <v>375</v>
      </c>
      <c r="K7" s="1">
        <v>374</v>
      </c>
      <c r="L7" s="1">
        <v>409</v>
      </c>
      <c r="O7">
        <v>1</v>
      </c>
      <c r="P7">
        <f>B12*2</f>
        <v>258</v>
      </c>
      <c r="Q7">
        <f t="shared" ref="Q7:R7" si="12">C12*2</f>
        <v>108</v>
      </c>
      <c r="R7">
        <f t="shared" si="12"/>
        <v>146</v>
      </c>
      <c r="T7">
        <f>F12*2</f>
        <v>228</v>
      </c>
      <c r="U7">
        <f t="shared" ref="T7:V9" si="13">G12*2</f>
        <v>298</v>
      </c>
      <c r="V7">
        <f t="shared" si="13"/>
        <v>158</v>
      </c>
      <c r="X7">
        <f t="shared" ref="X7:Z9" si="14">J12*2</f>
        <v>186</v>
      </c>
      <c r="Y7">
        <f t="shared" si="14"/>
        <v>166</v>
      </c>
      <c r="Z7">
        <f t="shared" si="14"/>
        <v>256</v>
      </c>
    </row>
    <row r="8" spans="1:26" x14ac:dyDescent="0.25">
      <c r="A8" t="s">
        <v>11</v>
      </c>
      <c r="B8" s="1">
        <f>STDEV(B4:B6)</f>
        <v>0</v>
      </c>
      <c r="C8" s="1">
        <f t="shared" ref="C8:D8" si="15">STDEV(C4:C6)</f>
        <v>0</v>
      </c>
      <c r="D8" s="1">
        <f t="shared" si="15"/>
        <v>0</v>
      </c>
      <c r="E8" s="1"/>
      <c r="F8" s="1">
        <f>STDEV(F4:F6)</f>
        <v>0</v>
      </c>
      <c r="G8" s="1">
        <f t="shared" ref="G8:H8" si="16">STDEV(G4:G6)</f>
        <v>0</v>
      </c>
      <c r="H8" s="1">
        <f t="shared" si="16"/>
        <v>0</v>
      </c>
      <c r="I8" s="1"/>
      <c r="J8" s="1">
        <f>STDEV(J4:J6)</f>
        <v>0</v>
      </c>
      <c r="K8" s="1">
        <f t="shared" ref="K8:L8" si="17">STDEV(K4:K6)</f>
        <v>0</v>
      </c>
      <c r="L8" s="1">
        <f t="shared" si="17"/>
        <v>0</v>
      </c>
      <c r="O8">
        <v>1</v>
      </c>
      <c r="P8">
        <f t="shared" ref="P8:P9" si="18">B13*2</f>
        <v>318</v>
      </c>
      <c r="Q8">
        <f t="shared" ref="Q8:R9" si="19">C13*2</f>
        <v>106</v>
      </c>
      <c r="R8">
        <f t="shared" si="19"/>
        <v>128</v>
      </c>
      <c r="T8">
        <f t="shared" si="13"/>
        <v>244</v>
      </c>
      <c r="U8">
        <f t="shared" si="13"/>
        <v>220</v>
      </c>
      <c r="V8">
        <f t="shared" si="13"/>
        <v>144</v>
      </c>
      <c r="X8">
        <f t="shared" si="14"/>
        <v>198</v>
      </c>
      <c r="Y8">
        <f t="shared" si="14"/>
        <v>206</v>
      </c>
      <c r="Z8">
        <f t="shared" si="14"/>
        <v>218</v>
      </c>
    </row>
    <row r="9" spans="1:26" x14ac:dyDescent="0.25">
      <c r="B9" s="1">
        <f>B7</f>
        <v>310</v>
      </c>
      <c r="C9" s="1">
        <f t="shared" ref="C9:D9" si="20">C7</f>
        <v>277</v>
      </c>
      <c r="D9" s="1">
        <f t="shared" si="20"/>
        <v>335</v>
      </c>
      <c r="E9" s="1"/>
      <c r="F9" s="1">
        <f>F7</f>
        <v>177</v>
      </c>
      <c r="G9" s="1">
        <f t="shared" ref="G9:H9" si="21">G7</f>
        <v>208</v>
      </c>
      <c r="H9" s="1">
        <f t="shared" si="21"/>
        <v>201</v>
      </c>
      <c r="I9" s="1"/>
      <c r="J9" s="1">
        <f>J7</f>
        <v>375</v>
      </c>
      <c r="K9" s="1">
        <f t="shared" ref="K9:L9" si="22">K7</f>
        <v>374</v>
      </c>
      <c r="L9" s="1">
        <f t="shared" si="22"/>
        <v>409</v>
      </c>
      <c r="O9">
        <v>1</v>
      </c>
      <c r="P9">
        <f t="shared" si="18"/>
        <v>280</v>
      </c>
      <c r="Q9">
        <f t="shared" si="19"/>
        <v>80</v>
      </c>
      <c r="R9">
        <f t="shared" si="19"/>
        <v>90</v>
      </c>
      <c r="T9">
        <f t="shared" si="13"/>
        <v>154</v>
      </c>
      <c r="U9">
        <f t="shared" si="13"/>
        <v>194</v>
      </c>
      <c r="V9">
        <f t="shared" si="13"/>
        <v>198</v>
      </c>
      <c r="X9">
        <f t="shared" si="14"/>
        <v>204</v>
      </c>
      <c r="Y9">
        <f t="shared" si="14"/>
        <v>396</v>
      </c>
      <c r="Z9">
        <f t="shared" si="14"/>
        <v>212</v>
      </c>
    </row>
    <row r="10" spans="1:26" x14ac:dyDescent="0.25">
      <c r="O10" s="3">
        <v>2</v>
      </c>
      <c r="P10" s="3">
        <f>B20*3</f>
        <v>333</v>
      </c>
      <c r="Q10" s="3">
        <f t="shared" ref="Q10:R10" si="23">C20*3</f>
        <v>192</v>
      </c>
      <c r="R10" s="3">
        <f t="shared" si="23"/>
        <v>288</v>
      </c>
      <c r="S10" s="3"/>
      <c r="T10" s="3">
        <f>F20*3</f>
        <v>411</v>
      </c>
      <c r="U10" s="3">
        <f t="shared" ref="U10:V10" si="24">G20*3</f>
        <v>411</v>
      </c>
      <c r="V10" s="3">
        <f t="shared" si="24"/>
        <v>408</v>
      </c>
      <c r="W10" s="3"/>
      <c r="X10" s="3">
        <f>J20*3</f>
        <v>561</v>
      </c>
      <c r="Y10" s="3">
        <f t="shared" ref="Y10:Z10" si="25">K20*3</f>
        <v>516</v>
      </c>
      <c r="Z10" s="3">
        <f t="shared" si="25"/>
        <v>459</v>
      </c>
    </row>
    <row r="11" spans="1:26" x14ac:dyDescent="0.25">
      <c r="O11" s="3">
        <v>2</v>
      </c>
      <c r="P11" s="3">
        <f t="shared" ref="P11:P12" si="26">B21*3</f>
        <v>393</v>
      </c>
      <c r="Q11" s="3">
        <f t="shared" ref="Q11:Q12" si="27">C21*3</f>
        <v>252</v>
      </c>
      <c r="R11" s="3">
        <f t="shared" ref="R11:R12" si="28">D21*3</f>
        <v>258</v>
      </c>
      <c r="S11" s="3"/>
      <c r="T11" s="3">
        <f t="shared" ref="T11:T12" si="29">F21*3</f>
        <v>366</v>
      </c>
      <c r="U11" s="3">
        <f t="shared" ref="U11:U12" si="30">G21*3</f>
        <v>327</v>
      </c>
      <c r="V11" s="3">
        <f t="shared" ref="V11:V12" si="31">H21*3</f>
        <v>339</v>
      </c>
      <c r="W11" s="3"/>
      <c r="X11" s="3">
        <f t="shared" ref="X11:X12" si="32">J21*3</f>
        <v>531</v>
      </c>
      <c r="Y11" s="3">
        <f t="shared" ref="Y11:Y12" si="33">K21*3</f>
        <v>609</v>
      </c>
      <c r="Z11" s="3">
        <f t="shared" ref="Z11:Z12" si="34">L21*3</f>
        <v>459</v>
      </c>
    </row>
    <row r="12" spans="1:26" x14ac:dyDescent="0.25">
      <c r="A12" t="s">
        <v>12</v>
      </c>
      <c r="B12">
        <v>129</v>
      </c>
      <c r="C12">
        <v>54</v>
      </c>
      <c r="D12">
        <v>73</v>
      </c>
      <c r="E12" t="s">
        <v>12</v>
      </c>
      <c r="F12">
        <v>114</v>
      </c>
      <c r="G12">
        <v>149</v>
      </c>
      <c r="H12">
        <v>79</v>
      </c>
      <c r="I12" t="s">
        <v>12</v>
      </c>
      <c r="J12">
        <v>93</v>
      </c>
      <c r="K12">
        <v>83</v>
      </c>
      <c r="L12">
        <v>128</v>
      </c>
      <c r="O12" s="3">
        <v>2</v>
      </c>
      <c r="P12" s="3">
        <f t="shared" si="26"/>
        <v>342</v>
      </c>
      <c r="Q12" s="3">
        <f t="shared" si="27"/>
        <v>213</v>
      </c>
      <c r="R12" s="3">
        <f t="shared" si="28"/>
        <v>288</v>
      </c>
      <c r="S12" s="3"/>
      <c r="T12" s="3">
        <f t="shared" si="29"/>
        <v>414</v>
      </c>
      <c r="U12" s="3">
        <f t="shared" si="30"/>
        <v>408</v>
      </c>
      <c r="V12" s="3">
        <f t="shared" si="31"/>
        <v>351</v>
      </c>
      <c r="W12" s="3"/>
      <c r="X12" s="3">
        <f t="shared" si="32"/>
        <v>537</v>
      </c>
      <c r="Y12" s="3">
        <f t="shared" si="33"/>
        <v>582</v>
      </c>
      <c r="Z12" s="3">
        <f t="shared" si="34"/>
        <v>507</v>
      </c>
    </row>
    <row r="13" spans="1:26" x14ac:dyDescent="0.25">
      <c r="A13" t="s">
        <v>5</v>
      </c>
      <c r="B13">
        <v>159</v>
      </c>
      <c r="C13">
        <v>53</v>
      </c>
      <c r="D13">
        <v>64</v>
      </c>
      <c r="E13" t="s">
        <v>5</v>
      </c>
      <c r="F13">
        <v>122</v>
      </c>
      <c r="G13">
        <v>110</v>
      </c>
      <c r="H13">
        <v>72</v>
      </c>
      <c r="I13" t="s">
        <v>25</v>
      </c>
      <c r="J13">
        <v>99</v>
      </c>
      <c r="K13">
        <v>103</v>
      </c>
      <c r="L13">
        <v>109</v>
      </c>
      <c r="O13">
        <v>3</v>
      </c>
      <c r="P13">
        <f>B28*5</f>
        <v>440</v>
      </c>
      <c r="Q13">
        <f t="shared" ref="Q13:R15" si="35">C28*5</f>
        <v>405</v>
      </c>
      <c r="R13">
        <f t="shared" si="35"/>
        <v>615</v>
      </c>
      <c r="T13">
        <f>F28*5</f>
        <v>705</v>
      </c>
      <c r="U13">
        <f t="shared" ref="U13:V13" si="36">G28*5</f>
        <v>515</v>
      </c>
      <c r="V13">
        <f t="shared" si="36"/>
        <v>620</v>
      </c>
      <c r="X13">
        <f>J28*5</f>
        <v>1015</v>
      </c>
      <c r="Y13">
        <f t="shared" ref="X13:Z15" si="37">K28*5</f>
        <v>875</v>
      </c>
      <c r="Z13">
        <f t="shared" si="37"/>
        <v>775</v>
      </c>
    </row>
    <row r="14" spans="1:26" x14ac:dyDescent="0.25">
      <c r="B14">
        <v>140</v>
      </c>
      <c r="C14">
        <v>40</v>
      </c>
      <c r="D14">
        <v>45</v>
      </c>
      <c r="F14">
        <v>77</v>
      </c>
      <c r="G14">
        <v>97</v>
      </c>
      <c r="H14">
        <v>99</v>
      </c>
      <c r="J14">
        <v>102</v>
      </c>
      <c r="K14">
        <v>198</v>
      </c>
      <c r="L14">
        <v>106</v>
      </c>
      <c r="O14">
        <v>3</v>
      </c>
      <c r="P14">
        <f t="shared" ref="P14:P15" si="38">B29*5</f>
        <v>500</v>
      </c>
      <c r="Q14">
        <f t="shared" si="35"/>
        <v>385</v>
      </c>
      <c r="R14">
        <f t="shared" si="35"/>
        <v>455</v>
      </c>
      <c r="T14">
        <f t="shared" ref="T14:V15" si="39">F29*5</f>
        <v>750</v>
      </c>
      <c r="U14">
        <f t="shared" si="39"/>
        <v>565</v>
      </c>
      <c r="V14">
        <f t="shared" si="39"/>
        <v>785</v>
      </c>
      <c r="X14">
        <f t="shared" si="37"/>
        <v>1025</v>
      </c>
      <c r="Y14">
        <f t="shared" si="37"/>
        <v>855</v>
      </c>
      <c r="Z14">
        <f t="shared" si="37"/>
        <v>1120</v>
      </c>
    </row>
    <row r="15" spans="1:26" x14ac:dyDescent="0.25">
      <c r="A15" t="s">
        <v>10</v>
      </c>
      <c r="B15" s="1">
        <f>AVERAGE(B12:B14)</f>
        <v>142.66666666666666</v>
      </c>
      <c r="C15" s="1">
        <f t="shared" ref="C15:D15" si="40">AVERAGE(C12:C14)</f>
        <v>49</v>
      </c>
      <c r="D15" s="1">
        <f t="shared" si="40"/>
        <v>60.666666666666664</v>
      </c>
      <c r="E15" t="s">
        <v>10</v>
      </c>
      <c r="F15" s="1">
        <f>AVERAGE(F12:F14)</f>
        <v>104.33333333333333</v>
      </c>
      <c r="G15" s="1">
        <f t="shared" ref="G15:H15" si="41">AVERAGE(G12:G14)</f>
        <v>118.66666666666667</v>
      </c>
      <c r="H15" s="1">
        <f t="shared" si="41"/>
        <v>83.333333333333329</v>
      </c>
      <c r="I15" t="s">
        <v>10</v>
      </c>
      <c r="J15" s="1">
        <f>AVERAGE(J12:J14)</f>
        <v>98</v>
      </c>
      <c r="K15" s="1">
        <f t="shared" ref="K15:L15" si="42">AVERAGE(K12:K14)</f>
        <v>128</v>
      </c>
      <c r="L15" s="1">
        <f t="shared" si="42"/>
        <v>114.33333333333333</v>
      </c>
      <c r="O15">
        <v>3</v>
      </c>
      <c r="P15">
        <f t="shared" si="38"/>
        <v>440</v>
      </c>
      <c r="Q15">
        <f t="shared" si="35"/>
        <v>445</v>
      </c>
      <c r="R15">
        <f t="shared" si="35"/>
        <v>485</v>
      </c>
      <c r="T15">
        <f t="shared" si="39"/>
        <v>610</v>
      </c>
      <c r="U15">
        <f t="shared" si="39"/>
        <v>445</v>
      </c>
      <c r="V15">
        <f t="shared" si="39"/>
        <v>635</v>
      </c>
      <c r="X15">
        <f t="shared" si="37"/>
        <v>835</v>
      </c>
      <c r="Y15">
        <f t="shared" si="37"/>
        <v>815</v>
      </c>
      <c r="Z15">
        <f t="shared" si="37"/>
        <v>755</v>
      </c>
    </row>
    <row r="16" spans="1:26" x14ac:dyDescent="0.25">
      <c r="A16" t="s">
        <v>11</v>
      </c>
      <c r="B16" s="1">
        <f>STDEV(B12:B14)</f>
        <v>15.176736583776282</v>
      </c>
      <c r="C16" s="1">
        <f t="shared" ref="C16:D16" si="43">STDEV(C12:C14)</f>
        <v>7.810249675906654</v>
      </c>
      <c r="D16" s="1">
        <f t="shared" si="43"/>
        <v>14.294521094927701</v>
      </c>
      <c r="E16" t="s">
        <v>11</v>
      </c>
      <c r="F16" s="1">
        <f>STDEV(F12:F14)</f>
        <v>24.00694344004113</v>
      </c>
      <c r="G16" s="1">
        <f t="shared" ref="G16:H16" si="44">STDEV(G12:G14)</f>
        <v>27.061657993059704</v>
      </c>
      <c r="H16" s="1">
        <f t="shared" si="44"/>
        <v>14.011899704655823</v>
      </c>
      <c r="I16" t="s">
        <v>11</v>
      </c>
      <c r="J16" s="1">
        <f>STDEV(J12:J14)</f>
        <v>4.5825756949558398</v>
      </c>
      <c r="K16" s="1">
        <f t="shared" ref="K16:L16" si="45">STDEV(K12:K14)</f>
        <v>61.441028637222537</v>
      </c>
      <c r="L16" s="1">
        <f t="shared" si="45"/>
        <v>11.930353445448855</v>
      </c>
      <c r="O16" s="3">
        <v>4</v>
      </c>
      <c r="P16" s="3">
        <f>B36*5</f>
        <v>690</v>
      </c>
      <c r="Q16" s="3">
        <f t="shared" ref="Q16:R16" si="46">C36*5</f>
        <v>680</v>
      </c>
      <c r="R16" s="3">
        <f t="shared" si="46"/>
        <v>750</v>
      </c>
      <c r="S16" s="3"/>
      <c r="T16" s="3">
        <f>F36*5</f>
        <v>900</v>
      </c>
      <c r="U16" s="3">
        <f t="shared" ref="U16:V16" si="47">G36*5</f>
        <v>660</v>
      </c>
      <c r="V16" s="3">
        <f t="shared" si="47"/>
        <v>775</v>
      </c>
      <c r="W16" s="3"/>
      <c r="X16" s="3">
        <f>J36*5</f>
        <v>1145</v>
      </c>
      <c r="Y16" s="3">
        <f t="shared" ref="Y16:Z16" si="48">K36*5</f>
        <v>1115</v>
      </c>
      <c r="Z16" s="3">
        <f t="shared" si="48"/>
        <v>1115</v>
      </c>
    </row>
    <row r="17" spans="1:26" x14ac:dyDescent="0.25">
      <c r="B17" s="1">
        <f>B15*2</f>
        <v>285.33333333333331</v>
      </c>
      <c r="C17" s="1">
        <f>C15*5</f>
        <v>245</v>
      </c>
      <c r="D17" s="1">
        <f>D15*5</f>
        <v>303.33333333333331</v>
      </c>
      <c r="E17" s="1"/>
      <c r="F17" s="1">
        <f>F15*2</f>
        <v>208.66666666666666</v>
      </c>
      <c r="G17" s="1">
        <f t="shared" ref="G17:H17" si="49">G15*2</f>
        <v>237.33333333333334</v>
      </c>
      <c r="H17" s="1">
        <f t="shared" si="49"/>
        <v>166.66666666666666</v>
      </c>
      <c r="I17" s="1"/>
      <c r="J17" s="1">
        <f>J15*3</f>
        <v>294</v>
      </c>
      <c r="K17" s="1">
        <f t="shared" ref="K17:L17" si="50">K15*3</f>
        <v>384</v>
      </c>
      <c r="L17" s="1">
        <f t="shared" si="50"/>
        <v>343</v>
      </c>
      <c r="O17" s="3">
        <v>4</v>
      </c>
      <c r="P17" s="3">
        <f t="shared" ref="P17:P18" si="51">B37*5</f>
        <v>730</v>
      </c>
      <c r="Q17" s="3">
        <f t="shared" ref="Q17:Q18" si="52">C37*5</f>
        <v>785</v>
      </c>
      <c r="R17" s="3">
        <f t="shared" ref="R17:R18" si="53">D37*5</f>
        <v>790</v>
      </c>
      <c r="S17" s="3"/>
      <c r="T17" s="3">
        <f t="shared" ref="T17:T18" si="54">F37*5</f>
        <v>890</v>
      </c>
      <c r="U17" s="3">
        <f t="shared" ref="U17:U18" si="55">G37*5</f>
        <v>705</v>
      </c>
      <c r="V17" s="3">
        <f t="shared" ref="V17:V18" si="56">H37*5</f>
        <v>800</v>
      </c>
      <c r="W17" s="3"/>
      <c r="X17" s="3">
        <f t="shared" ref="X17:X18" si="57">J37*5</f>
        <v>1170</v>
      </c>
      <c r="Y17" s="3">
        <f t="shared" ref="Y17:Y18" si="58">K37*5</f>
        <v>1155</v>
      </c>
      <c r="Z17" s="3">
        <f t="shared" ref="Z17:Z18" si="59">L37*5</f>
        <v>950</v>
      </c>
    </row>
    <row r="18" spans="1:26" x14ac:dyDescent="0.25">
      <c r="O18" s="3">
        <v>4</v>
      </c>
      <c r="P18" s="3">
        <f t="shared" si="51"/>
        <v>780</v>
      </c>
      <c r="Q18" s="3">
        <f t="shared" si="52"/>
        <v>715</v>
      </c>
      <c r="R18" s="3">
        <f t="shared" si="53"/>
        <v>725</v>
      </c>
      <c r="S18" s="3"/>
      <c r="T18" s="3">
        <f t="shared" si="54"/>
        <v>850</v>
      </c>
      <c r="U18" s="3">
        <f t="shared" si="55"/>
        <v>605</v>
      </c>
      <c r="V18" s="3">
        <f t="shared" si="56"/>
        <v>795</v>
      </c>
      <c r="W18" s="3"/>
      <c r="X18" s="3">
        <f t="shared" si="57"/>
        <v>1175</v>
      </c>
      <c r="Y18" s="3">
        <f t="shared" si="58"/>
        <v>1280</v>
      </c>
      <c r="Z18" s="3">
        <f t="shared" si="59"/>
        <v>1030</v>
      </c>
    </row>
    <row r="20" spans="1:26" x14ac:dyDescent="0.25">
      <c r="A20" t="s">
        <v>19</v>
      </c>
      <c r="B20">
        <v>111</v>
      </c>
      <c r="C20">
        <v>64</v>
      </c>
      <c r="D20">
        <v>96</v>
      </c>
      <c r="F20">
        <v>137</v>
      </c>
      <c r="G20">
        <v>137</v>
      </c>
      <c r="H20">
        <v>136</v>
      </c>
      <c r="J20">
        <v>187</v>
      </c>
      <c r="K20">
        <v>172</v>
      </c>
      <c r="L20">
        <v>153</v>
      </c>
    </row>
    <row r="21" spans="1:26" x14ac:dyDescent="0.25">
      <c r="A21" t="s">
        <v>25</v>
      </c>
      <c r="B21">
        <v>131</v>
      </c>
      <c r="C21">
        <v>84</v>
      </c>
      <c r="D21">
        <v>86</v>
      </c>
      <c r="F21">
        <v>122</v>
      </c>
      <c r="G21">
        <v>109</v>
      </c>
      <c r="H21">
        <v>113</v>
      </c>
      <c r="J21">
        <v>177</v>
      </c>
      <c r="K21">
        <v>203</v>
      </c>
      <c r="L21">
        <v>153</v>
      </c>
    </row>
    <row r="22" spans="1:26" x14ac:dyDescent="0.25">
      <c r="B22">
        <v>114</v>
      </c>
      <c r="C22">
        <v>71</v>
      </c>
      <c r="D22">
        <v>96</v>
      </c>
      <c r="F22">
        <v>138</v>
      </c>
      <c r="G22">
        <v>136</v>
      </c>
      <c r="H22">
        <v>117</v>
      </c>
      <c r="J22">
        <v>179</v>
      </c>
      <c r="K22">
        <v>194</v>
      </c>
      <c r="L22">
        <v>169</v>
      </c>
    </row>
    <row r="23" spans="1:26" x14ac:dyDescent="0.25">
      <c r="A23" t="s">
        <v>10</v>
      </c>
      <c r="B23" s="1">
        <f>AVERAGE(B20:B22)</f>
        <v>118.66666666666667</v>
      </c>
      <c r="C23" s="1">
        <f t="shared" ref="C23:D23" si="60">AVERAGE(C20:C22)</f>
        <v>73</v>
      </c>
      <c r="D23" s="1">
        <f t="shared" si="60"/>
        <v>92.666666666666671</v>
      </c>
      <c r="E23" t="s">
        <v>10</v>
      </c>
      <c r="F23" s="1">
        <f>AVERAGE(F20:F22)</f>
        <v>132.33333333333334</v>
      </c>
      <c r="G23" s="1">
        <f t="shared" ref="G23:H23" si="61">AVERAGE(G20:G22)</f>
        <v>127.33333333333333</v>
      </c>
      <c r="H23" s="1">
        <f t="shared" si="61"/>
        <v>122</v>
      </c>
      <c r="I23" t="s">
        <v>10</v>
      </c>
      <c r="J23" s="1">
        <f t="shared" ref="J23:L23" si="62">AVERAGE(J20:J22)</f>
        <v>181</v>
      </c>
      <c r="K23" s="1">
        <f t="shared" si="62"/>
        <v>189.66666666666666</v>
      </c>
      <c r="L23" s="1">
        <f t="shared" si="62"/>
        <v>158.33333333333334</v>
      </c>
    </row>
    <row r="24" spans="1:26" x14ac:dyDescent="0.25">
      <c r="A24" t="s">
        <v>11</v>
      </c>
      <c r="B24" s="1">
        <f>STDEV(B20:B22)</f>
        <v>10.785793124908958</v>
      </c>
      <c r="C24" s="1">
        <f t="shared" ref="C24:D24" si="63">STDEV(C20:C22)</f>
        <v>10.148891565092219</v>
      </c>
      <c r="D24" s="1">
        <f t="shared" si="63"/>
        <v>5.7735026918962573</v>
      </c>
      <c r="E24" t="s">
        <v>11</v>
      </c>
      <c r="F24" s="1">
        <f>STDEV(F20:F22)</f>
        <v>8.9628864398325021</v>
      </c>
      <c r="G24" s="1">
        <f t="shared" ref="G24:H24" si="64">STDEV(G20:G22)</f>
        <v>15.885003409925103</v>
      </c>
      <c r="H24" s="1">
        <f t="shared" si="64"/>
        <v>12.288205727444508</v>
      </c>
      <c r="I24" t="s">
        <v>11</v>
      </c>
      <c r="J24" s="1">
        <f>STDEV(J20:J22)</f>
        <v>5.2915026221291814</v>
      </c>
      <c r="K24" s="1">
        <f t="shared" ref="K24:L24" si="65">STDEV(K20:K22)</f>
        <v>15.947831618540915</v>
      </c>
      <c r="L24" s="1">
        <f t="shared" si="65"/>
        <v>9.2376043070340117</v>
      </c>
    </row>
    <row r="25" spans="1:26" x14ac:dyDescent="0.25">
      <c r="B25" s="1">
        <f>B23*(10/3)</f>
        <v>395.5555555555556</v>
      </c>
      <c r="C25" s="1">
        <f t="shared" ref="C25:D25" si="66">C23*(10/3)</f>
        <v>243.33333333333334</v>
      </c>
      <c r="D25" s="1">
        <f t="shared" si="66"/>
        <v>308.88888888888891</v>
      </c>
      <c r="E25" s="1"/>
      <c r="F25" s="1">
        <f>F23*(10/3)</f>
        <v>441.11111111111114</v>
      </c>
      <c r="G25" s="1">
        <f t="shared" ref="G25:H25" si="67">G23*(10/3)</f>
        <v>424.44444444444446</v>
      </c>
      <c r="H25" s="1">
        <f t="shared" si="67"/>
        <v>406.66666666666669</v>
      </c>
      <c r="I25" s="1"/>
      <c r="J25" s="1">
        <f>J23*(10/3)</f>
        <v>603.33333333333337</v>
      </c>
      <c r="K25" s="1">
        <f t="shared" ref="K25:L25" si="68">K23*(10/3)</f>
        <v>632.22222222222217</v>
      </c>
      <c r="L25" s="1">
        <f t="shared" si="68"/>
        <v>527.77777777777783</v>
      </c>
    </row>
    <row r="28" spans="1:26" x14ac:dyDescent="0.25">
      <c r="A28" t="s">
        <v>22</v>
      </c>
      <c r="B28">
        <v>88</v>
      </c>
      <c r="C28">
        <v>81</v>
      </c>
      <c r="D28">
        <v>123</v>
      </c>
      <c r="F28">
        <v>141</v>
      </c>
      <c r="G28">
        <v>103</v>
      </c>
      <c r="H28">
        <v>124</v>
      </c>
      <c r="J28">
        <v>203</v>
      </c>
      <c r="K28">
        <v>175</v>
      </c>
      <c r="L28">
        <v>155</v>
      </c>
    </row>
    <row r="29" spans="1:26" x14ac:dyDescent="0.25">
      <c r="A29" t="s">
        <v>9</v>
      </c>
      <c r="B29">
        <v>100</v>
      </c>
      <c r="C29">
        <v>77</v>
      </c>
      <c r="D29">
        <v>91</v>
      </c>
      <c r="F29">
        <v>150</v>
      </c>
      <c r="G29">
        <v>113</v>
      </c>
      <c r="H29">
        <v>157</v>
      </c>
      <c r="J29">
        <v>205</v>
      </c>
      <c r="K29">
        <v>171</v>
      </c>
      <c r="L29">
        <v>224</v>
      </c>
    </row>
    <row r="30" spans="1:26" x14ac:dyDescent="0.25">
      <c r="B30">
        <v>88</v>
      </c>
      <c r="C30">
        <v>89</v>
      </c>
      <c r="D30">
        <v>97</v>
      </c>
      <c r="F30">
        <v>122</v>
      </c>
      <c r="G30">
        <v>89</v>
      </c>
      <c r="H30">
        <v>127</v>
      </c>
      <c r="J30">
        <v>167</v>
      </c>
      <c r="K30">
        <v>163</v>
      </c>
      <c r="L30">
        <v>151</v>
      </c>
    </row>
    <row r="31" spans="1:26" x14ac:dyDescent="0.25">
      <c r="A31" t="s">
        <v>10</v>
      </c>
      <c r="B31" s="1">
        <f>AVERAGE(B28:B30)</f>
        <v>92</v>
      </c>
      <c r="C31" s="1">
        <f t="shared" ref="C31:D31" si="69">AVERAGE(C28:C30)</f>
        <v>82.333333333333329</v>
      </c>
      <c r="D31" s="1">
        <f t="shared" si="69"/>
        <v>103.66666666666667</v>
      </c>
      <c r="E31" t="s">
        <v>10</v>
      </c>
      <c r="F31" s="1">
        <f>AVERAGE(F28:F30)</f>
        <v>137.66666666666666</v>
      </c>
      <c r="G31" s="1">
        <f t="shared" ref="G31:H31" si="70">AVERAGE(G28:G30)</f>
        <v>101.66666666666667</v>
      </c>
      <c r="H31" s="1">
        <f t="shared" si="70"/>
        <v>136</v>
      </c>
      <c r="I31" t="s">
        <v>10</v>
      </c>
      <c r="J31" s="1">
        <f>AVERAGE(J28:J30)</f>
        <v>191.66666666666666</v>
      </c>
      <c r="K31" s="1">
        <f t="shared" ref="K31:L31" si="71">AVERAGE(K28:K30)</f>
        <v>169.66666666666666</v>
      </c>
      <c r="L31" s="1">
        <f t="shared" si="71"/>
        <v>176.66666666666666</v>
      </c>
    </row>
    <row r="32" spans="1:26" x14ac:dyDescent="0.25">
      <c r="A32" t="s">
        <v>11</v>
      </c>
      <c r="B32" s="1">
        <f>STDEV(B28:B30)</f>
        <v>6.9282032302755088</v>
      </c>
      <c r="C32" s="1">
        <f t="shared" ref="C32:D32" si="72">STDEV(C28:C30)</f>
        <v>6.1101009266077861</v>
      </c>
      <c r="D32" s="1">
        <f t="shared" si="72"/>
        <v>17.009801096230781</v>
      </c>
      <c r="E32" t="s">
        <v>11</v>
      </c>
      <c r="F32" s="1">
        <f>STDEV(F28:F30)</f>
        <v>14.29452109492771</v>
      </c>
      <c r="G32" s="1">
        <f t="shared" ref="G32:H32" si="73">STDEV(G28:G30)</f>
        <v>12.055427546683417</v>
      </c>
      <c r="H32" s="1">
        <f t="shared" si="73"/>
        <v>18.248287590894659</v>
      </c>
      <c r="I32" t="s">
        <v>11</v>
      </c>
      <c r="J32" s="1">
        <f>STDEV(J28:J30)</f>
        <v>21.385353243127255</v>
      </c>
      <c r="K32" s="1">
        <f t="shared" ref="K32:L32" si="74">STDEV(K28:K30)</f>
        <v>6.1101009266077861</v>
      </c>
      <c r="L32" s="1">
        <f t="shared" si="74"/>
        <v>41.040630274562496</v>
      </c>
    </row>
    <row r="33" spans="1:12" x14ac:dyDescent="0.25">
      <c r="B33" s="1">
        <f>B31*5</f>
        <v>460</v>
      </c>
      <c r="C33" s="1">
        <f t="shared" ref="C33:D33" si="75">C31*5</f>
        <v>411.66666666666663</v>
      </c>
      <c r="D33" s="1">
        <f t="shared" si="75"/>
        <v>518.33333333333337</v>
      </c>
      <c r="E33" s="1"/>
      <c r="F33" s="1">
        <f>F31*5</f>
        <v>688.33333333333326</v>
      </c>
      <c r="G33" s="1">
        <f t="shared" ref="G33:H33" si="76">G31*5</f>
        <v>508.33333333333337</v>
      </c>
      <c r="H33" s="1">
        <f t="shared" si="76"/>
        <v>680</v>
      </c>
      <c r="I33" s="1"/>
      <c r="J33" s="1">
        <f>J31*5</f>
        <v>958.33333333333326</v>
      </c>
      <c r="K33" s="1">
        <f t="shared" ref="K33:L33" si="77">K31*5</f>
        <v>848.33333333333326</v>
      </c>
      <c r="L33" s="1">
        <f t="shared" si="77"/>
        <v>883.33333333333326</v>
      </c>
    </row>
    <row r="36" spans="1:12" x14ac:dyDescent="0.25">
      <c r="A36" t="s">
        <v>24</v>
      </c>
      <c r="B36">
        <v>138</v>
      </c>
      <c r="C36">
        <v>136</v>
      </c>
      <c r="D36">
        <v>150</v>
      </c>
      <c r="F36">
        <v>180</v>
      </c>
      <c r="G36">
        <v>132</v>
      </c>
      <c r="H36">
        <v>155</v>
      </c>
      <c r="J36">
        <v>229</v>
      </c>
      <c r="K36">
        <v>223</v>
      </c>
      <c r="L36">
        <v>223</v>
      </c>
    </row>
    <row r="37" spans="1:12" x14ac:dyDescent="0.25">
      <c r="A37" t="s">
        <v>9</v>
      </c>
      <c r="B37">
        <v>146</v>
      </c>
      <c r="C37">
        <v>157</v>
      </c>
      <c r="D37">
        <v>158</v>
      </c>
      <c r="F37">
        <v>178</v>
      </c>
      <c r="G37">
        <v>141</v>
      </c>
      <c r="H37">
        <v>160</v>
      </c>
      <c r="J37">
        <v>234</v>
      </c>
      <c r="K37">
        <v>231</v>
      </c>
      <c r="L37">
        <v>190</v>
      </c>
    </row>
    <row r="38" spans="1:12" x14ac:dyDescent="0.25">
      <c r="B38">
        <v>156</v>
      </c>
      <c r="C38">
        <v>143</v>
      </c>
      <c r="D38">
        <v>145</v>
      </c>
      <c r="F38">
        <v>170</v>
      </c>
      <c r="G38">
        <v>121</v>
      </c>
      <c r="H38">
        <v>159</v>
      </c>
      <c r="J38">
        <v>235</v>
      </c>
      <c r="K38">
        <v>256</v>
      </c>
      <c r="L38">
        <v>206</v>
      </c>
    </row>
    <row r="39" spans="1:12" x14ac:dyDescent="0.25">
      <c r="A39" t="s">
        <v>10</v>
      </c>
      <c r="B39" s="1">
        <f>AVERAGE(B36:B38)</f>
        <v>146.66666666666666</v>
      </c>
      <c r="C39" s="1">
        <f t="shared" ref="C39:D39" si="78">AVERAGE(C36:C38)</f>
        <v>145.33333333333334</v>
      </c>
      <c r="D39" s="1">
        <f t="shared" si="78"/>
        <v>151</v>
      </c>
      <c r="E39" t="s">
        <v>10</v>
      </c>
      <c r="F39" s="1">
        <f>AVERAGE(F36:F38)</f>
        <v>176</v>
      </c>
      <c r="G39" s="1">
        <f t="shared" ref="G39:H39" si="79">AVERAGE(G36:G38)</f>
        <v>131.33333333333334</v>
      </c>
      <c r="H39" s="1">
        <f t="shared" si="79"/>
        <v>158</v>
      </c>
      <c r="I39" t="s">
        <v>10</v>
      </c>
      <c r="J39" s="1">
        <f>AVERAGE(J36:J38)</f>
        <v>232.66666666666666</v>
      </c>
      <c r="K39" s="1">
        <f t="shared" ref="K39:L39" si="80">AVERAGE(K36:K38)</f>
        <v>236.66666666666666</v>
      </c>
      <c r="L39" s="1">
        <f t="shared" si="80"/>
        <v>206.33333333333334</v>
      </c>
    </row>
    <row r="40" spans="1:12" x14ac:dyDescent="0.25">
      <c r="A40" t="s">
        <v>11</v>
      </c>
      <c r="B40" s="1">
        <f>STDEV(B36:B38)</f>
        <v>9.0184995056457886</v>
      </c>
      <c r="C40" s="1">
        <f t="shared" ref="C40:D40" si="81">STDEV(C36:C38)</f>
        <v>10.692676621563626</v>
      </c>
      <c r="D40" s="1">
        <f t="shared" si="81"/>
        <v>6.5574385243020004</v>
      </c>
      <c r="E40" t="s">
        <v>11</v>
      </c>
      <c r="F40" s="1">
        <f>STDEV(F36:F38)</f>
        <v>5.2915026221291814</v>
      </c>
      <c r="G40" s="1">
        <f t="shared" ref="G40:H40" si="82">STDEV(G36:G38)</f>
        <v>10.016652800877813</v>
      </c>
      <c r="H40" s="1">
        <f t="shared" si="82"/>
        <v>2.6457513110645907</v>
      </c>
      <c r="I40" t="s">
        <v>11</v>
      </c>
      <c r="J40" s="1">
        <f>STDEV(J36:J38)</f>
        <v>3.2145502536643185</v>
      </c>
      <c r="K40" s="1">
        <f t="shared" ref="K40:L40" si="83">STDEV(K36:K38)</f>
        <v>17.214335111567145</v>
      </c>
      <c r="L40" s="1">
        <f t="shared" si="83"/>
        <v>16.50252505931542</v>
      </c>
    </row>
    <row r="41" spans="1:12" x14ac:dyDescent="0.25">
      <c r="B41" s="1">
        <f>B39*5</f>
        <v>733.33333333333326</v>
      </c>
      <c r="C41" s="1">
        <f t="shared" ref="C41:D41" si="84">C39*5</f>
        <v>726.66666666666674</v>
      </c>
      <c r="D41" s="1">
        <f t="shared" si="84"/>
        <v>755</v>
      </c>
      <c r="E41" s="1"/>
      <c r="F41" s="1">
        <f>F39*5</f>
        <v>880</v>
      </c>
      <c r="G41" s="1">
        <f t="shared" ref="G41:H41" si="85">G39*5</f>
        <v>656.66666666666674</v>
      </c>
      <c r="H41" s="1">
        <f t="shared" si="85"/>
        <v>790</v>
      </c>
      <c r="I41" s="1"/>
      <c r="J41" s="1">
        <f>J39*5</f>
        <v>1163.3333333333333</v>
      </c>
      <c r="K41" s="1">
        <f t="shared" ref="K41:L41" si="86">K39*5</f>
        <v>1183.3333333333333</v>
      </c>
      <c r="L41" s="1">
        <f t="shared" si="86"/>
        <v>1031.6666666666667</v>
      </c>
    </row>
    <row r="44" spans="1:12" x14ac:dyDescent="0.25">
      <c r="C44">
        <v>2</v>
      </c>
      <c r="E44">
        <v>4</v>
      </c>
      <c r="G44">
        <v>5</v>
      </c>
    </row>
    <row r="45" spans="1:12" ht="15.75" thickBot="1" x14ac:dyDescent="0.3">
      <c r="C45" t="s">
        <v>30</v>
      </c>
      <c r="D45" t="s">
        <v>31</v>
      </c>
      <c r="E45" t="s">
        <v>30</v>
      </c>
      <c r="F45" t="s">
        <v>31</v>
      </c>
      <c r="G45" t="s">
        <v>30</v>
      </c>
      <c r="H45" t="s">
        <v>31</v>
      </c>
    </row>
    <row r="46" spans="1:12" x14ac:dyDescent="0.25">
      <c r="B46" t="s">
        <v>0</v>
      </c>
      <c r="C46" s="1">
        <f>AVERAGE(B9:D9)</f>
        <v>307.33333333333331</v>
      </c>
      <c r="D46">
        <f>STDEV(B9:D9)</f>
        <v>29.091808698211484</v>
      </c>
      <c r="E46" s="1">
        <f>AVERAGE(F9:H9)</f>
        <v>195.33333333333334</v>
      </c>
      <c r="F46">
        <f>STDEV(F9:H9)</f>
        <v>16.258331197676263</v>
      </c>
      <c r="G46" s="1">
        <f>AVERAGE(J9:L9)</f>
        <v>386</v>
      </c>
      <c r="H46">
        <f>STDEV(J9:L9)</f>
        <v>19.924858845171276</v>
      </c>
      <c r="J46" s="4" t="s">
        <v>48</v>
      </c>
      <c r="K46" s="5"/>
      <c r="L46" s="6"/>
    </row>
    <row r="47" spans="1:12" x14ac:dyDescent="0.25">
      <c r="B47" t="s">
        <v>12</v>
      </c>
      <c r="C47" s="1">
        <f>AVERAGE(B17:D17)</f>
        <v>277.88888888888886</v>
      </c>
      <c r="D47">
        <f>STDEV(B17:D17)</f>
        <v>29.870709051833014</v>
      </c>
      <c r="E47" s="1">
        <f>AVERAGE(F17:H17)</f>
        <v>204.2222222222222</v>
      </c>
      <c r="F47">
        <f>STDEV(F17:H17)</f>
        <v>35.542358662014294</v>
      </c>
      <c r="G47" s="1">
        <f>AVERAGE(J17:L17)</f>
        <v>340.33333333333331</v>
      </c>
      <c r="H47">
        <f>STDEV(J17:L17)</f>
        <v>45.059220292114944</v>
      </c>
      <c r="J47" s="7"/>
      <c r="K47" s="8"/>
      <c r="L47" s="9"/>
    </row>
    <row r="48" spans="1:12" x14ac:dyDescent="0.25">
      <c r="B48" t="s">
        <v>19</v>
      </c>
      <c r="C48" s="1">
        <f>AVERAGE(B25:D25)</f>
        <v>315.92592592592592</v>
      </c>
      <c r="D48">
        <f>STDEV(B25:D25)</f>
        <v>76.354706156617553</v>
      </c>
      <c r="E48" s="1">
        <f>AVERAGE(F25:H25)</f>
        <v>424.07407407407413</v>
      </c>
      <c r="F48">
        <f>STDEV(F25:H25)</f>
        <v>17.22520882108665</v>
      </c>
      <c r="G48" s="1">
        <f>AVERAGE(J25:L25)</f>
        <v>587.77777777777783</v>
      </c>
      <c r="H48">
        <f>STDEV(J25:L25)</f>
        <v>53.931827108940389</v>
      </c>
      <c r="J48" s="7" t="s">
        <v>54</v>
      </c>
      <c r="K48" s="8" t="s">
        <v>36</v>
      </c>
      <c r="L48" s="9">
        <v>0.30959999999999999</v>
      </c>
    </row>
    <row r="49" spans="2:12" x14ac:dyDescent="0.25">
      <c r="B49" t="s">
        <v>22</v>
      </c>
      <c r="C49" s="1">
        <f>AVERAGE(B33:D33)</f>
        <v>463.33333333333331</v>
      </c>
      <c r="D49">
        <f>STDEV(B33:D33)</f>
        <v>53.411401196540254</v>
      </c>
      <c r="E49" s="1">
        <f>AVERAGE(F33:H33)</f>
        <v>625.55555555555554</v>
      </c>
      <c r="F49">
        <f>STDEV(F33:H33)</f>
        <v>101.60289438863542</v>
      </c>
      <c r="G49" s="1">
        <f>AVERAGE(J33:L33)</f>
        <v>896.66666666666663</v>
      </c>
      <c r="H49">
        <f>STDEV(J33:L33)</f>
        <v>56.19905100029122</v>
      </c>
      <c r="J49" s="7"/>
      <c r="K49" s="8" t="s">
        <v>37</v>
      </c>
      <c r="L49" s="9">
        <v>0.66679999999999995</v>
      </c>
    </row>
    <row r="50" spans="2:12" x14ac:dyDescent="0.25">
      <c r="B50" t="s">
        <v>24</v>
      </c>
      <c r="C50" s="1">
        <f>AVERAGE(B41:D41)</f>
        <v>738.33333333333337</v>
      </c>
      <c r="D50">
        <f>STDEV(B41:D41)</f>
        <v>14.813657362192631</v>
      </c>
      <c r="E50" s="1">
        <f>AVERAGE(F41:H41)</f>
        <v>775.55555555555566</v>
      </c>
      <c r="F50">
        <f>STDEV(F41:H41)</f>
        <v>112.36514551196844</v>
      </c>
      <c r="G50" s="1">
        <f>AVERAGE(J41:L41)</f>
        <v>1126.1111111111111</v>
      </c>
      <c r="H50">
        <f>STDEV(J41:L41)</f>
        <v>82.400332613496175</v>
      </c>
      <c r="J50" s="7"/>
      <c r="K50" s="8" t="s">
        <v>38</v>
      </c>
      <c r="L50" s="9">
        <v>0.6159</v>
      </c>
    </row>
    <row r="51" spans="2:12" x14ac:dyDescent="0.25">
      <c r="J51" s="7" t="s">
        <v>55</v>
      </c>
      <c r="K51" s="8" t="s">
        <v>36</v>
      </c>
      <c r="L51" s="9">
        <v>0.4924</v>
      </c>
    </row>
    <row r="52" spans="2:12" x14ac:dyDescent="0.25">
      <c r="J52" s="7"/>
      <c r="K52" s="8" t="s">
        <v>37</v>
      </c>
      <c r="L52" s="9">
        <v>0.33839999999999998</v>
      </c>
    </row>
    <row r="53" spans="2:12" x14ac:dyDescent="0.25">
      <c r="J53" s="7"/>
      <c r="K53" s="8" t="s">
        <v>38</v>
      </c>
      <c r="L53" s="9">
        <v>0.53120000000000001</v>
      </c>
    </row>
    <row r="54" spans="2:12" x14ac:dyDescent="0.25">
      <c r="J54" s="7" t="s">
        <v>56</v>
      </c>
      <c r="K54" s="8" t="s">
        <v>36</v>
      </c>
      <c r="L54" s="9">
        <v>0.59089999999999998</v>
      </c>
    </row>
    <row r="55" spans="2:12" x14ac:dyDescent="0.25">
      <c r="J55" s="7"/>
      <c r="K55" s="8" t="s">
        <v>37</v>
      </c>
      <c r="L55" s="9">
        <v>0.52029999999999998</v>
      </c>
    </row>
    <row r="56" spans="2:12" ht="15.75" thickBot="1" x14ac:dyDescent="0.3">
      <c r="J56" s="10"/>
      <c r="K56" s="11" t="s">
        <v>38</v>
      </c>
      <c r="L56" s="12">
        <v>0.51290000000000002</v>
      </c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2"/>
  <sheetViews>
    <sheetView zoomScaleNormal="100" workbookViewId="0">
      <selection activeCell="D45" sqref="D45"/>
    </sheetView>
  </sheetViews>
  <sheetFormatPr baseColWidth="10" defaultRowHeight="15" x14ac:dyDescent="0.25"/>
  <sheetData>
    <row r="1" spans="1:17" x14ac:dyDescent="0.25">
      <c r="B1" t="s">
        <v>60</v>
      </c>
      <c r="C1" t="s">
        <v>61</v>
      </c>
      <c r="D1" t="s">
        <v>62</v>
      </c>
      <c r="F1" t="s">
        <v>63</v>
      </c>
      <c r="M1" t="s">
        <v>64</v>
      </c>
    </row>
    <row r="2" spans="1:17" x14ac:dyDescent="0.25">
      <c r="A2" t="s">
        <v>65</v>
      </c>
      <c r="B2">
        <v>0.53937195294000739</v>
      </c>
      <c r="C2">
        <v>0.46062804705999261</v>
      </c>
      <c r="D2">
        <v>8.5087000215952599E-2</v>
      </c>
      <c r="G2" t="s">
        <v>66</v>
      </c>
      <c r="H2" t="s">
        <v>67</v>
      </c>
      <c r="I2" t="s">
        <v>68</v>
      </c>
      <c r="J2" t="s">
        <v>69</v>
      </c>
      <c r="K2" t="s">
        <v>70</v>
      </c>
      <c r="M2" t="s">
        <v>66</v>
      </c>
      <c r="N2" t="s">
        <v>67</v>
      </c>
      <c r="O2" t="s">
        <v>68</v>
      </c>
      <c r="P2" t="s">
        <v>69</v>
      </c>
    </row>
    <row r="3" spans="1:17" x14ac:dyDescent="0.25">
      <c r="A3" t="s">
        <v>71</v>
      </c>
      <c r="B3">
        <v>0.60491228699916899</v>
      </c>
      <c r="C3">
        <v>0.39508771300083095</v>
      </c>
      <c r="D3">
        <v>1.0764883203217907E-2</v>
      </c>
      <c r="F3">
        <v>0</v>
      </c>
      <c r="G3">
        <v>850</v>
      </c>
      <c r="H3">
        <v>955</v>
      </c>
      <c r="I3">
        <v>855</v>
      </c>
      <c r="J3">
        <v>886.66666666666663</v>
      </c>
      <c r="K3">
        <v>59.231185479722868</v>
      </c>
      <c r="L3">
        <v>0</v>
      </c>
      <c r="M3">
        <v>850</v>
      </c>
      <c r="N3">
        <v>955</v>
      </c>
      <c r="O3">
        <v>855</v>
      </c>
      <c r="P3">
        <v>886.66666666666663</v>
      </c>
      <c r="Q3">
        <v>59.231185479722868</v>
      </c>
    </row>
    <row r="4" spans="1:17" x14ac:dyDescent="0.25">
      <c r="A4" t="s">
        <v>72</v>
      </c>
      <c r="B4">
        <v>0.59945891810386975</v>
      </c>
      <c r="C4">
        <v>0.40054108189613019</v>
      </c>
      <c r="D4">
        <v>2.9043025443419954E-2</v>
      </c>
      <c r="F4">
        <v>0</v>
      </c>
      <c r="G4">
        <v>1030</v>
      </c>
      <c r="H4">
        <v>1000</v>
      </c>
      <c r="I4">
        <v>985</v>
      </c>
      <c r="J4">
        <v>1005</v>
      </c>
      <c r="K4">
        <v>22.912878474779198</v>
      </c>
      <c r="L4">
        <v>0</v>
      </c>
      <c r="M4">
        <v>1030</v>
      </c>
      <c r="N4">
        <v>1000</v>
      </c>
      <c r="O4">
        <v>985</v>
      </c>
      <c r="P4">
        <v>1005</v>
      </c>
      <c r="Q4">
        <v>22.912878474779198</v>
      </c>
    </row>
    <row r="5" spans="1:17" x14ac:dyDescent="0.25">
      <c r="A5" t="s">
        <v>73</v>
      </c>
      <c r="B5">
        <v>0.71672132808067557</v>
      </c>
      <c r="C5">
        <v>0.28327867191932438</v>
      </c>
      <c r="D5">
        <v>3.5929594117946564E-2</v>
      </c>
      <c r="F5">
        <v>0</v>
      </c>
      <c r="G5">
        <v>960</v>
      </c>
      <c r="H5">
        <v>945</v>
      </c>
      <c r="I5">
        <v>990</v>
      </c>
      <c r="J5">
        <v>965</v>
      </c>
      <c r="K5">
        <v>22.912878474779198</v>
      </c>
      <c r="L5">
        <v>0</v>
      </c>
      <c r="M5">
        <v>960</v>
      </c>
      <c r="N5">
        <v>945</v>
      </c>
      <c r="O5">
        <v>990</v>
      </c>
      <c r="P5">
        <v>965</v>
      </c>
      <c r="Q5">
        <v>22.912878474779198</v>
      </c>
    </row>
    <row r="6" spans="1:17" x14ac:dyDescent="0.25">
      <c r="A6" t="s">
        <v>74</v>
      </c>
      <c r="B6">
        <v>0.74235956779314893</v>
      </c>
      <c r="C6">
        <v>0.25764043220685107</v>
      </c>
      <c r="D6">
        <v>6.7007285639428954E-2</v>
      </c>
      <c r="F6">
        <v>1</v>
      </c>
      <c r="G6">
        <v>1024</v>
      </c>
      <c r="H6">
        <v>946</v>
      </c>
      <c r="I6">
        <v>946</v>
      </c>
      <c r="J6">
        <v>972</v>
      </c>
      <c r="K6">
        <v>45.033320996790806</v>
      </c>
      <c r="L6">
        <v>1</v>
      </c>
      <c r="M6">
        <v>1050</v>
      </c>
      <c r="N6">
        <v>1080</v>
      </c>
      <c r="O6">
        <v>960</v>
      </c>
      <c r="P6">
        <v>1030</v>
      </c>
      <c r="Q6">
        <v>62.44997998398398</v>
      </c>
    </row>
    <row r="7" spans="1:17" x14ac:dyDescent="0.25">
      <c r="F7">
        <v>1</v>
      </c>
      <c r="G7">
        <v>938</v>
      </c>
      <c r="H7">
        <v>994</v>
      </c>
      <c r="I7">
        <v>900</v>
      </c>
      <c r="J7">
        <v>944</v>
      </c>
      <c r="K7">
        <v>47.286361670147556</v>
      </c>
      <c r="L7">
        <v>1</v>
      </c>
      <c r="M7">
        <v>1060</v>
      </c>
      <c r="N7">
        <v>905</v>
      </c>
      <c r="O7">
        <v>990</v>
      </c>
      <c r="P7">
        <v>985</v>
      </c>
      <c r="Q7">
        <v>77.620873481300123</v>
      </c>
    </row>
    <row r="8" spans="1:17" x14ac:dyDescent="0.25">
      <c r="A8" t="s">
        <v>75</v>
      </c>
      <c r="B8">
        <v>0.53937195294000739</v>
      </c>
      <c r="C8">
        <v>0.46062804705999261</v>
      </c>
      <c r="D8">
        <v>8.5087000215952599E-2</v>
      </c>
      <c r="F8">
        <v>1</v>
      </c>
      <c r="G8">
        <v>962</v>
      </c>
      <c r="H8">
        <v>1004</v>
      </c>
      <c r="I8">
        <v>944</v>
      </c>
      <c r="J8">
        <v>970</v>
      </c>
      <c r="K8">
        <v>30.789608636681304</v>
      </c>
      <c r="L8">
        <v>1</v>
      </c>
      <c r="M8">
        <v>1105</v>
      </c>
      <c r="N8">
        <v>1070</v>
      </c>
      <c r="O8">
        <v>1030</v>
      </c>
      <c r="P8">
        <v>1068.3333333333333</v>
      </c>
      <c r="Q8">
        <v>37.527767497325677</v>
      </c>
    </row>
    <row r="9" spans="1:17" x14ac:dyDescent="0.25">
      <c r="A9" t="s">
        <v>76</v>
      </c>
      <c r="B9">
        <v>0.65085173107834227</v>
      </c>
      <c r="C9">
        <v>0.34914826892165768</v>
      </c>
      <c r="D9">
        <v>6.1925033599794767E-2</v>
      </c>
      <c r="F9">
        <v>2</v>
      </c>
      <c r="G9">
        <v>1355</v>
      </c>
      <c r="H9">
        <v>1430</v>
      </c>
      <c r="I9">
        <v>1480</v>
      </c>
      <c r="J9">
        <v>1421.6666666666667</v>
      </c>
      <c r="K9">
        <v>62.915286960589576</v>
      </c>
      <c r="L9">
        <v>2</v>
      </c>
      <c r="M9">
        <v>1820</v>
      </c>
      <c r="N9">
        <v>1520</v>
      </c>
      <c r="O9">
        <v>1530</v>
      </c>
      <c r="P9">
        <v>1623.3333333333333</v>
      </c>
      <c r="Q9">
        <v>170.39170558842744</v>
      </c>
    </row>
    <row r="10" spans="1:17" x14ac:dyDescent="0.25">
      <c r="A10" t="s">
        <v>77</v>
      </c>
      <c r="B10">
        <v>0.6342158497350151</v>
      </c>
      <c r="C10">
        <v>0.36578415026498484</v>
      </c>
      <c r="D10">
        <v>1.3466038479426255E-2</v>
      </c>
      <c r="F10">
        <v>2</v>
      </c>
      <c r="G10">
        <v>1165</v>
      </c>
      <c r="H10">
        <v>1350</v>
      </c>
      <c r="I10">
        <v>1365</v>
      </c>
      <c r="J10">
        <v>1293.3333333333333</v>
      </c>
      <c r="K10">
        <v>111.39269874337964</v>
      </c>
      <c r="L10">
        <v>2</v>
      </c>
      <c r="M10">
        <v>1440</v>
      </c>
      <c r="N10">
        <v>1500</v>
      </c>
      <c r="O10">
        <v>1400</v>
      </c>
      <c r="P10">
        <v>1446.6666666666667</v>
      </c>
      <c r="Q10">
        <v>50.332229568471661</v>
      </c>
    </row>
    <row r="11" spans="1:17" x14ac:dyDescent="0.25">
      <c r="A11" t="s">
        <v>78</v>
      </c>
      <c r="B11">
        <v>0.71805056044502813</v>
      </c>
      <c r="C11">
        <v>0.28194943955497176</v>
      </c>
      <c r="D11">
        <v>2.5582776091708892E-2</v>
      </c>
      <c r="F11">
        <v>2</v>
      </c>
      <c r="G11">
        <v>1550</v>
      </c>
      <c r="H11">
        <v>1440</v>
      </c>
      <c r="I11">
        <v>1335</v>
      </c>
      <c r="J11">
        <v>1441.6666666666667</v>
      </c>
      <c r="K11">
        <v>107.50968948580092</v>
      </c>
      <c r="L11">
        <v>2</v>
      </c>
      <c r="M11">
        <v>1550</v>
      </c>
      <c r="N11">
        <v>1270</v>
      </c>
      <c r="O11">
        <v>1640</v>
      </c>
      <c r="P11">
        <v>1486.6666666666667</v>
      </c>
      <c r="Q11">
        <v>192.95940851208445</v>
      </c>
    </row>
    <row r="12" spans="1:17" x14ac:dyDescent="0.25">
      <c r="A12" t="s">
        <v>79</v>
      </c>
      <c r="B12">
        <v>0.65201916345415178</v>
      </c>
      <c r="C12">
        <v>0.34798083654584816</v>
      </c>
      <c r="D12">
        <v>1.641227877644556E-2</v>
      </c>
      <c r="F12">
        <v>3</v>
      </c>
      <c r="G12">
        <v>1270</v>
      </c>
      <c r="H12">
        <v>1360</v>
      </c>
      <c r="I12">
        <v>1710</v>
      </c>
      <c r="J12">
        <v>1446.6666666666667</v>
      </c>
      <c r="K12">
        <v>232.45071162148221</v>
      </c>
      <c r="L12">
        <v>3</v>
      </c>
      <c r="M12">
        <v>2200</v>
      </c>
      <c r="N12">
        <v>2330</v>
      </c>
      <c r="O12">
        <v>2280</v>
      </c>
      <c r="P12">
        <v>2270</v>
      </c>
      <c r="Q12">
        <v>65.574385243020004</v>
      </c>
    </row>
    <row r="13" spans="1:17" x14ac:dyDescent="0.25">
      <c r="F13">
        <v>3</v>
      </c>
      <c r="G13">
        <v>1500</v>
      </c>
      <c r="H13">
        <v>1480</v>
      </c>
      <c r="I13">
        <v>1950</v>
      </c>
      <c r="J13">
        <v>1643.3333333333333</v>
      </c>
      <c r="K13">
        <v>265.76932353703558</v>
      </c>
      <c r="L13">
        <v>3</v>
      </c>
      <c r="M13">
        <v>1820</v>
      </c>
      <c r="N13">
        <v>2620</v>
      </c>
      <c r="O13">
        <v>2000</v>
      </c>
      <c r="P13">
        <v>2146.6666666666665</v>
      </c>
      <c r="Q13">
        <v>419.68241961432341</v>
      </c>
    </row>
    <row r="14" spans="1:17" x14ac:dyDescent="0.25">
      <c r="B14" t="s">
        <v>60</v>
      </c>
      <c r="C14" t="s">
        <v>80</v>
      </c>
      <c r="F14">
        <v>3</v>
      </c>
      <c r="G14">
        <v>1570</v>
      </c>
      <c r="H14">
        <v>1320</v>
      </c>
      <c r="I14">
        <v>2310</v>
      </c>
      <c r="J14">
        <v>1733.3333333333333</v>
      </c>
      <c r="K14">
        <v>514.81388222670626</v>
      </c>
      <c r="L14">
        <v>3</v>
      </c>
      <c r="M14">
        <v>2340</v>
      </c>
      <c r="N14">
        <v>2520</v>
      </c>
      <c r="O14">
        <v>1820</v>
      </c>
      <c r="P14">
        <v>2226.6666666666665</v>
      </c>
      <c r="Q14">
        <v>363.50149013908185</v>
      </c>
    </row>
    <row r="15" spans="1:17" x14ac:dyDescent="0.25">
      <c r="A15" t="s">
        <v>81</v>
      </c>
      <c r="B15">
        <v>0.57395809948087961</v>
      </c>
      <c r="C15">
        <v>0.4260419005191205</v>
      </c>
      <c r="D15">
        <v>2.7621724754115694E-2</v>
      </c>
      <c r="F15">
        <v>4</v>
      </c>
      <c r="G15">
        <v>2785</v>
      </c>
      <c r="H15">
        <v>2575</v>
      </c>
      <c r="I15">
        <v>3610</v>
      </c>
      <c r="J15">
        <v>2990</v>
      </c>
      <c r="K15">
        <v>547.10602263181124</v>
      </c>
      <c r="L15">
        <v>4</v>
      </c>
      <c r="M15">
        <v>2670</v>
      </c>
      <c r="N15">
        <v>2590</v>
      </c>
      <c r="O15">
        <v>3260</v>
      </c>
      <c r="P15">
        <v>2840</v>
      </c>
      <c r="Q15">
        <v>365.92348927063972</v>
      </c>
    </row>
    <row r="16" spans="1:17" x14ac:dyDescent="0.25">
      <c r="A16" t="s">
        <v>82</v>
      </c>
      <c r="B16">
        <v>0.60257914819952185</v>
      </c>
      <c r="C16">
        <v>0.3974208518004782</v>
      </c>
      <c r="D16">
        <v>6.266310621037785E-2</v>
      </c>
      <c r="F16">
        <v>4</v>
      </c>
      <c r="G16">
        <v>2370</v>
      </c>
      <c r="H16">
        <v>2895</v>
      </c>
      <c r="I16">
        <v>3920</v>
      </c>
      <c r="J16">
        <v>3061.6666666666665</v>
      </c>
      <c r="K16">
        <v>788.32628608548498</v>
      </c>
      <c r="L16">
        <v>4</v>
      </c>
      <c r="M16">
        <v>2810</v>
      </c>
      <c r="N16">
        <v>3090</v>
      </c>
      <c r="O16">
        <v>2950</v>
      </c>
      <c r="P16">
        <v>2950</v>
      </c>
      <c r="Q16">
        <v>140</v>
      </c>
    </row>
    <row r="17" spans="1:17" x14ac:dyDescent="0.25">
      <c r="A17" t="s">
        <v>83</v>
      </c>
      <c r="B17">
        <v>0.60033008908780228</v>
      </c>
      <c r="C17">
        <v>0.39966991091219767</v>
      </c>
      <c r="D17">
        <v>5.1430533675316442E-2</v>
      </c>
      <c r="F17">
        <v>4</v>
      </c>
      <c r="G17">
        <v>3015</v>
      </c>
      <c r="H17">
        <v>2380</v>
      </c>
      <c r="I17">
        <v>3615</v>
      </c>
      <c r="J17">
        <v>3003.3333333333335</v>
      </c>
      <c r="K17">
        <v>617.58265303790222</v>
      </c>
      <c r="L17">
        <v>4</v>
      </c>
      <c r="M17">
        <v>2550</v>
      </c>
      <c r="N17">
        <v>2930</v>
      </c>
      <c r="O17">
        <v>3120</v>
      </c>
      <c r="P17">
        <v>2866.6666666666665</v>
      </c>
      <c r="Q17">
        <v>290.22979401386988</v>
      </c>
    </row>
    <row r="18" spans="1:17" x14ac:dyDescent="0.25">
      <c r="A18" t="s">
        <v>84</v>
      </c>
      <c r="B18">
        <v>0.49518121359841177</v>
      </c>
      <c r="C18">
        <v>0.50481878640158817</v>
      </c>
      <c r="D18">
        <v>1.5860228610096526E-2</v>
      </c>
    </row>
    <row r="19" spans="1:17" x14ac:dyDescent="0.25">
      <c r="A19" t="s">
        <v>85</v>
      </c>
      <c r="B19">
        <v>0.54088135125607362</v>
      </c>
      <c r="C19">
        <v>0.45911864874392655</v>
      </c>
      <c r="D19">
        <v>4.206241517922963E-2</v>
      </c>
    </row>
    <row r="20" spans="1:17" x14ac:dyDescent="0.25">
      <c r="E20" t="s">
        <v>0</v>
      </c>
    </row>
    <row r="21" spans="1:17" x14ac:dyDescent="0.25">
      <c r="E21" t="s">
        <v>12</v>
      </c>
      <c r="F21" t="s">
        <v>86</v>
      </c>
      <c r="M21" t="s">
        <v>87</v>
      </c>
    </row>
    <row r="22" spans="1:17" x14ac:dyDescent="0.25">
      <c r="A22" t="s">
        <v>88</v>
      </c>
      <c r="B22">
        <v>0.57395809948087961</v>
      </c>
      <c r="C22">
        <v>0.4260419005191205</v>
      </c>
      <c r="D22">
        <v>2.7621724754115694E-2</v>
      </c>
      <c r="E22" t="s">
        <v>19</v>
      </c>
      <c r="G22" t="s">
        <v>66</v>
      </c>
      <c r="H22" t="s">
        <v>67</v>
      </c>
      <c r="I22" t="s">
        <v>68</v>
      </c>
      <c r="J22" t="s">
        <v>69</v>
      </c>
      <c r="M22" t="s">
        <v>66</v>
      </c>
      <c r="N22" t="s">
        <v>67</v>
      </c>
      <c r="O22" t="s">
        <v>68</v>
      </c>
      <c r="P22" t="s">
        <v>69</v>
      </c>
    </row>
    <row r="23" spans="1:17" x14ac:dyDescent="0.25">
      <c r="A23" t="s">
        <v>89</v>
      </c>
      <c r="B23">
        <v>0.52110762932710408</v>
      </c>
      <c r="C23">
        <v>0.47889237067289581</v>
      </c>
      <c r="D23">
        <v>7.0415129408338925E-2</v>
      </c>
      <c r="E23" t="s">
        <v>22</v>
      </c>
      <c r="F23">
        <v>0</v>
      </c>
      <c r="G23">
        <v>965</v>
      </c>
      <c r="H23">
        <v>1015</v>
      </c>
      <c r="I23">
        <v>985</v>
      </c>
      <c r="J23">
        <v>988.33333333333337</v>
      </c>
      <c r="K23">
        <v>25.16611478423583</v>
      </c>
      <c r="L23">
        <v>0</v>
      </c>
      <c r="M23">
        <v>965</v>
      </c>
      <c r="N23">
        <v>1015</v>
      </c>
      <c r="O23">
        <v>985</v>
      </c>
      <c r="P23">
        <v>988.33333333333337</v>
      </c>
      <c r="Q23">
        <v>25.16611478423583</v>
      </c>
    </row>
    <row r="24" spans="1:17" x14ac:dyDescent="0.25">
      <c r="A24" t="s">
        <v>90</v>
      </c>
      <c r="B24">
        <v>0.55791553353267465</v>
      </c>
      <c r="C24">
        <v>0.44208446646732535</v>
      </c>
      <c r="D24">
        <v>7.1120815913984198E-2</v>
      </c>
      <c r="E24" t="s">
        <v>24</v>
      </c>
      <c r="F24">
        <v>0</v>
      </c>
      <c r="G24">
        <v>960</v>
      </c>
      <c r="H24">
        <v>850</v>
      </c>
      <c r="I24">
        <v>945</v>
      </c>
      <c r="J24">
        <v>918.33333333333337</v>
      </c>
      <c r="K24">
        <v>59.651767227244264</v>
      </c>
      <c r="L24">
        <v>0</v>
      </c>
      <c r="M24">
        <v>960</v>
      </c>
      <c r="N24">
        <v>850</v>
      </c>
      <c r="O24">
        <v>945</v>
      </c>
      <c r="P24">
        <v>918.33333333333337</v>
      </c>
      <c r="Q24">
        <v>59.651767227244264</v>
      </c>
    </row>
    <row r="25" spans="1:17" x14ac:dyDescent="0.25">
      <c r="A25" t="s">
        <v>91</v>
      </c>
      <c r="B25">
        <v>0.53211681860884497</v>
      </c>
      <c r="C25">
        <v>0.46788318139115498</v>
      </c>
      <c r="D25">
        <v>4.1524803362471246E-2</v>
      </c>
      <c r="F25">
        <v>0</v>
      </c>
      <c r="G25">
        <v>1095</v>
      </c>
      <c r="H25">
        <v>1025</v>
      </c>
      <c r="I25">
        <v>840</v>
      </c>
      <c r="J25">
        <v>986.66666666666663</v>
      </c>
      <c r="K25">
        <v>131.75102782647753</v>
      </c>
      <c r="L25">
        <v>0</v>
      </c>
      <c r="M25">
        <v>1095</v>
      </c>
      <c r="N25">
        <v>1025</v>
      </c>
      <c r="O25">
        <v>840</v>
      </c>
      <c r="P25">
        <v>986.66666666666663</v>
      </c>
      <c r="Q25">
        <v>131.75102782647753</v>
      </c>
    </row>
    <row r="26" spans="1:17" x14ac:dyDescent="0.25">
      <c r="A26" t="s">
        <v>92</v>
      </c>
      <c r="B26">
        <v>0.54635930046050862</v>
      </c>
      <c r="C26">
        <v>0.45364069953949149</v>
      </c>
      <c r="D26">
        <v>1.2120121150250584E-2</v>
      </c>
      <c r="F26">
        <v>1</v>
      </c>
      <c r="G26">
        <v>1186</v>
      </c>
      <c r="H26">
        <v>970</v>
      </c>
      <c r="I26">
        <v>938</v>
      </c>
      <c r="J26">
        <v>1031.3333333333333</v>
      </c>
      <c r="K26">
        <v>134.89749194604494</v>
      </c>
      <c r="L26">
        <v>1</v>
      </c>
      <c r="M26">
        <v>1010</v>
      </c>
      <c r="N26">
        <v>1060</v>
      </c>
      <c r="O26">
        <v>1210</v>
      </c>
      <c r="P26">
        <v>1093.3333333333333</v>
      </c>
      <c r="Q26">
        <v>104.08329997330664</v>
      </c>
    </row>
    <row r="27" spans="1:17" x14ac:dyDescent="0.25">
      <c r="F27">
        <v>1</v>
      </c>
      <c r="G27">
        <v>1034</v>
      </c>
      <c r="H27">
        <v>1072</v>
      </c>
      <c r="I27">
        <v>1068</v>
      </c>
      <c r="J27">
        <v>1058</v>
      </c>
      <c r="K27">
        <v>20.880613017821101</v>
      </c>
      <c r="L27">
        <v>1</v>
      </c>
      <c r="M27">
        <v>1245</v>
      </c>
      <c r="N27">
        <v>980</v>
      </c>
      <c r="O27">
        <v>1115</v>
      </c>
      <c r="P27">
        <v>1113.3333333333333</v>
      </c>
      <c r="Q27">
        <v>132.5078614020064</v>
      </c>
    </row>
    <row r="28" spans="1:17" x14ac:dyDescent="0.25">
      <c r="F28">
        <v>1</v>
      </c>
      <c r="G28">
        <v>1044</v>
      </c>
      <c r="H28">
        <v>1030</v>
      </c>
      <c r="I28">
        <v>1036</v>
      </c>
      <c r="J28">
        <v>1036.6666666666667</v>
      </c>
      <c r="K28">
        <v>7.0237691685684922</v>
      </c>
      <c r="L28">
        <v>1</v>
      </c>
      <c r="M28">
        <v>1130</v>
      </c>
      <c r="N28">
        <v>995</v>
      </c>
      <c r="O28">
        <v>1155</v>
      </c>
      <c r="P28">
        <v>1093.3333333333333</v>
      </c>
      <c r="Q28">
        <v>86.071675557835704</v>
      </c>
    </row>
    <row r="29" spans="1:17" x14ac:dyDescent="0.25">
      <c r="F29">
        <v>2</v>
      </c>
      <c r="G29">
        <v>1705</v>
      </c>
      <c r="H29">
        <v>1870</v>
      </c>
      <c r="I29">
        <v>1765</v>
      </c>
      <c r="J29">
        <v>1780</v>
      </c>
      <c r="K29">
        <v>83.516465442450325</v>
      </c>
      <c r="L29">
        <v>2</v>
      </c>
      <c r="M29">
        <v>1680</v>
      </c>
      <c r="N29">
        <v>1690</v>
      </c>
      <c r="O29">
        <v>1680</v>
      </c>
      <c r="P29">
        <v>1683.3333333333333</v>
      </c>
      <c r="Q29">
        <v>5.7735026918962573</v>
      </c>
    </row>
    <row r="30" spans="1:17" x14ac:dyDescent="0.25">
      <c r="F30">
        <v>2</v>
      </c>
      <c r="G30">
        <v>1495</v>
      </c>
      <c r="H30">
        <v>1715</v>
      </c>
      <c r="I30">
        <v>1555</v>
      </c>
      <c r="J30">
        <v>1588.3333333333333</v>
      </c>
      <c r="K30">
        <v>113.72481406154654</v>
      </c>
      <c r="L30">
        <v>2</v>
      </c>
      <c r="M30">
        <v>1580</v>
      </c>
      <c r="N30">
        <v>1660</v>
      </c>
      <c r="O30">
        <v>1600</v>
      </c>
      <c r="P30">
        <v>1613.3333333333333</v>
      </c>
      <c r="Q30">
        <v>41.633319989322651</v>
      </c>
    </row>
    <row r="31" spans="1:17" x14ac:dyDescent="0.25">
      <c r="F31">
        <v>2</v>
      </c>
      <c r="G31">
        <v>1665</v>
      </c>
      <c r="H31">
        <v>1485</v>
      </c>
      <c r="I31">
        <v>1570</v>
      </c>
      <c r="J31">
        <v>1573.3333333333333</v>
      </c>
      <c r="K31">
        <v>90.046284394933991</v>
      </c>
      <c r="L31">
        <v>2</v>
      </c>
      <c r="M31">
        <v>1400</v>
      </c>
      <c r="N31">
        <v>1610</v>
      </c>
      <c r="O31">
        <v>1650</v>
      </c>
      <c r="P31">
        <v>1553.3333333333333</v>
      </c>
      <c r="Q31">
        <v>134.28824718989125</v>
      </c>
    </row>
    <row r="32" spans="1:17" x14ac:dyDescent="0.25">
      <c r="F32">
        <v>3</v>
      </c>
      <c r="G32">
        <v>2200</v>
      </c>
      <c r="H32">
        <v>2800</v>
      </c>
      <c r="I32">
        <v>2460</v>
      </c>
      <c r="J32">
        <v>2486.6666666666665</v>
      </c>
      <c r="K32">
        <v>300.88757590391356</v>
      </c>
      <c r="L32">
        <v>3</v>
      </c>
      <c r="M32">
        <v>2220</v>
      </c>
      <c r="N32">
        <v>2260</v>
      </c>
      <c r="O32">
        <v>2540</v>
      </c>
      <c r="P32">
        <v>2340</v>
      </c>
      <c r="Q32">
        <v>174.35595774162695</v>
      </c>
    </row>
    <row r="33" spans="6:37" x14ac:dyDescent="0.25">
      <c r="F33">
        <v>3</v>
      </c>
      <c r="G33">
        <v>3080</v>
      </c>
      <c r="H33">
        <v>3020</v>
      </c>
      <c r="I33">
        <v>3170</v>
      </c>
      <c r="J33">
        <v>3090</v>
      </c>
      <c r="K33">
        <v>75.498344352707491</v>
      </c>
      <c r="L33">
        <v>3</v>
      </c>
      <c r="M33">
        <v>2590</v>
      </c>
      <c r="N33">
        <v>1900</v>
      </c>
      <c r="O33">
        <v>2480</v>
      </c>
      <c r="P33">
        <v>2323.3333333333335</v>
      </c>
      <c r="Q33">
        <v>370.72002014098592</v>
      </c>
    </row>
    <row r="34" spans="6:37" x14ac:dyDescent="0.25">
      <c r="F34">
        <v>3</v>
      </c>
      <c r="G34">
        <v>2900</v>
      </c>
      <c r="H34">
        <v>3140</v>
      </c>
      <c r="I34">
        <v>2680</v>
      </c>
      <c r="J34">
        <v>2906.6666666666665</v>
      </c>
      <c r="K34">
        <v>230.07245235649864</v>
      </c>
      <c r="L34">
        <v>3</v>
      </c>
      <c r="M34">
        <v>2520</v>
      </c>
      <c r="N34">
        <v>2980</v>
      </c>
      <c r="O34">
        <v>2480</v>
      </c>
      <c r="P34">
        <v>2660</v>
      </c>
      <c r="Q34">
        <v>277.8488797889961</v>
      </c>
    </row>
    <row r="35" spans="6:37" x14ac:dyDescent="0.25">
      <c r="F35">
        <v>4</v>
      </c>
      <c r="G35">
        <v>4865</v>
      </c>
      <c r="H35">
        <v>4425</v>
      </c>
      <c r="I35">
        <v>5175</v>
      </c>
      <c r="J35">
        <v>4821.666666666667</v>
      </c>
      <c r="K35">
        <v>376.87309977409279</v>
      </c>
      <c r="L35">
        <v>4</v>
      </c>
      <c r="M35">
        <v>2760</v>
      </c>
      <c r="N35">
        <v>2680</v>
      </c>
      <c r="O35">
        <v>2750</v>
      </c>
      <c r="P35">
        <v>2730</v>
      </c>
      <c r="Q35">
        <v>43.588989435406738</v>
      </c>
    </row>
    <row r="36" spans="6:37" x14ac:dyDescent="0.25">
      <c r="F36">
        <v>4</v>
      </c>
      <c r="G36">
        <v>4580</v>
      </c>
      <c r="H36">
        <v>4690</v>
      </c>
      <c r="I36">
        <v>5440</v>
      </c>
      <c r="J36">
        <v>4903.333333333333</v>
      </c>
      <c r="K36">
        <v>468.00997140374403</v>
      </c>
      <c r="L36">
        <v>4</v>
      </c>
      <c r="M36">
        <v>3200</v>
      </c>
      <c r="N36">
        <v>2990</v>
      </c>
      <c r="O36">
        <v>3010</v>
      </c>
      <c r="P36">
        <v>3066.6666666666665</v>
      </c>
      <c r="Q36">
        <v>115.90225767142474</v>
      </c>
    </row>
    <row r="37" spans="6:37" x14ac:dyDescent="0.25">
      <c r="F37">
        <v>4</v>
      </c>
      <c r="G37">
        <v>4800</v>
      </c>
      <c r="H37">
        <v>4305</v>
      </c>
      <c r="I37">
        <v>5160</v>
      </c>
      <c r="J37">
        <v>4755</v>
      </c>
      <c r="K37">
        <v>429.27264063762556</v>
      </c>
      <c r="L37">
        <v>4</v>
      </c>
      <c r="M37">
        <v>3120</v>
      </c>
      <c r="N37">
        <v>2810</v>
      </c>
      <c r="O37">
        <v>3040</v>
      </c>
      <c r="P37">
        <v>2990</v>
      </c>
      <c r="Q37">
        <v>160.93476939431082</v>
      </c>
    </row>
    <row r="40" spans="6:37" x14ac:dyDescent="0.25">
      <c r="F40" t="s">
        <v>93</v>
      </c>
      <c r="I40" t="s">
        <v>62</v>
      </c>
      <c r="J40" t="s">
        <v>94</v>
      </c>
      <c r="K40" t="s">
        <v>62</v>
      </c>
      <c r="L40" t="s">
        <v>95</v>
      </c>
      <c r="M40" t="s">
        <v>62</v>
      </c>
      <c r="N40" t="s">
        <v>96</v>
      </c>
      <c r="O40" t="s">
        <v>62</v>
      </c>
      <c r="Q40" t="s">
        <v>93</v>
      </c>
      <c r="R40" t="s">
        <v>62</v>
      </c>
      <c r="S40" t="s">
        <v>97</v>
      </c>
      <c r="T40" t="s">
        <v>62</v>
      </c>
      <c r="U40" t="s">
        <v>95</v>
      </c>
      <c r="V40" t="s">
        <v>62</v>
      </c>
      <c r="W40" t="s">
        <v>98</v>
      </c>
      <c r="X40" t="s">
        <v>62</v>
      </c>
    </row>
    <row r="41" spans="6:37" x14ac:dyDescent="0.25">
      <c r="F41">
        <v>458.46615999900627</v>
      </c>
      <c r="G41">
        <v>515.10021505770703</v>
      </c>
      <c r="H41">
        <v>461.1630197637063</v>
      </c>
      <c r="I41">
        <v>75.44380685814464</v>
      </c>
      <c r="J41">
        <v>408.42353505986011</v>
      </c>
      <c r="K41">
        <v>75.44380685814464</v>
      </c>
      <c r="L41">
        <v>478.24313160680651</v>
      </c>
      <c r="M41">
        <v>75.44380685814464</v>
      </c>
      <c r="N41">
        <v>408.42353505986011</v>
      </c>
      <c r="O41">
        <v>75.44380685814464</v>
      </c>
      <c r="P41" t="s">
        <v>0</v>
      </c>
      <c r="Q41">
        <v>567.26192165360271</v>
      </c>
      <c r="R41">
        <v>27.29947129865101</v>
      </c>
      <c r="S41">
        <v>421.07141167973077</v>
      </c>
      <c r="T41">
        <v>26.639618985080467</v>
      </c>
      <c r="U41">
        <v>567.26192165360271</v>
      </c>
      <c r="V41">
        <v>27.29947129865101</v>
      </c>
      <c r="W41">
        <v>421.07141167973077</v>
      </c>
      <c r="X41">
        <v>26.639618985080467</v>
      </c>
      <c r="AJ41">
        <v>438.62026258934856</v>
      </c>
      <c r="AK41">
        <v>27.726396163456634</v>
      </c>
    </row>
    <row r="42" spans="6:37" x14ac:dyDescent="0.25">
      <c r="F42">
        <v>623.0596556091441</v>
      </c>
      <c r="G42">
        <v>604.91228699916894</v>
      </c>
      <c r="H42">
        <v>595.83860269418142</v>
      </c>
      <c r="I42">
        <v>10.818707619233997</v>
      </c>
      <c r="J42">
        <v>397.06315156583508</v>
      </c>
      <c r="K42">
        <v>10.818707619233997</v>
      </c>
      <c r="L42">
        <v>654.10598973373396</v>
      </c>
      <c r="M42">
        <v>62.234658767793739</v>
      </c>
      <c r="N42">
        <v>350.89401026626598</v>
      </c>
      <c r="O42">
        <v>62.234658767793739</v>
      </c>
      <c r="P42" t="s">
        <v>12</v>
      </c>
      <c r="Q42">
        <v>553.3685177632276</v>
      </c>
      <c r="R42">
        <v>57.545619203196992</v>
      </c>
      <c r="S42">
        <v>364.96481557010583</v>
      </c>
      <c r="T42">
        <v>65.294956671213725</v>
      </c>
      <c r="U42">
        <v>478.5505062653906</v>
      </c>
      <c r="V42">
        <v>64.664560506657921</v>
      </c>
      <c r="W42">
        <v>439.78282706794266</v>
      </c>
      <c r="X42">
        <v>77.456642349172824</v>
      </c>
      <c r="AJ42">
        <v>406.06237169529851</v>
      </c>
      <c r="AK42">
        <v>16.479538140546431</v>
      </c>
    </row>
    <row r="43" spans="6:37" x14ac:dyDescent="0.25">
      <c r="F43">
        <v>575.48056137971491</v>
      </c>
      <c r="G43">
        <v>566.48867760815688</v>
      </c>
      <c r="H43">
        <v>593.4643289228311</v>
      </c>
      <c r="I43">
        <v>28.026519552900254</v>
      </c>
      <c r="J43">
        <v>386.52214402976563</v>
      </c>
      <c r="K43">
        <v>28.026519552900254</v>
      </c>
      <c r="L43">
        <v>612.01829499428959</v>
      </c>
      <c r="M43">
        <v>12.994727132646336</v>
      </c>
      <c r="N43">
        <v>352.98170500571035</v>
      </c>
      <c r="O43">
        <v>12.994727132646336</v>
      </c>
      <c r="P43" t="s">
        <v>19</v>
      </c>
      <c r="Q43">
        <v>592.32568789996492</v>
      </c>
      <c r="R43">
        <v>50.744793226312218</v>
      </c>
      <c r="S43">
        <v>394.34097876670171</v>
      </c>
      <c r="T43">
        <v>84.717517970729574</v>
      </c>
      <c r="U43">
        <v>550.47665975223902</v>
      </c>
      <c r="V43">
        <v>70.172538368464402</v>
      </c>
      <c r="W43">
        <v>436.19000691442767</v>
      </c>
      <c r="X43">
        <v>114.97865239427446</v>
      </c>
      <c r="AJ43">
        <v>608.37739883556662</v>
      </c>
      <c r="AK43">
        <v>37.104638212107432</v>
      </c>
    </row>
    <row r="44" spans="6:37" x14ac:dyDescent="0.25">
      <c r="F44">
        <v>733.92263995461178</v>
      </c>
      <c r="G44">
        <v>678.01837636431912</v>
      </c>
      <c r="H44">
        <v>678.01837636431912</v>
      </c>
      <c r="I44">
        <v>34.923565482644058</v>
      </c>
      <c r="J44">
        <v>275.34686910558327</v>
      </c>
      <c r="K44">
        <v>34.923565482644058</v>
      </c>
      <c r="L44">
        <v>739.59207725837894</v>
      </c>
      <c r="M44">
        <v>26.350259374460158</v>
      </c>
      <c r="N44">
        <v>290.40792274162089</v>
      </c>
      <c r="O44">
        <v>26.350259374460158</v>
      </c>
      <c r="P44" t="s">
        <v>22</v>
      </c>
      <c r="Q44">
        <v>510.69689162449532</v>
      </c>
      <c r="R44">
        <v>16.357182439879548</v>
      </c>
      <c r="S44">
        <v>520.63644170883788</v>
      </c>
      <c r="T44">
        <v>41.359951719885053</v>
      </c>
      <c r="U44">
        <v>581.78105501233711</v>
      </c>
      <c r="V44">
        <v>45.400451676301891</v>
      </c>
      <c r="W44">
        <v>511.55227832099609</v>
      </c>
      <c r="X44">
        <v>101.36665887483259</v>
      </c>
      <c r="AJ44">
        <v>627.30488126134833</v>
      </c>
      <c r="AK44">
        <v>17.724316202068536</v>
      </c>
    </row>
    <row r="45" spans="6:37" x14ac:dyDescent="0.25">
      <c r="F45">
        <v>696.33327458997371</v>
      </c>
      <c r="G45">
        <v>737.90541038639003</v>
      </c>
      <c r="H45">
        <v>668.12361101383408</v>
      </c>
      <c r="I45">
        <v>63.254877643620929</v>
      </c>
      <c r="J45">
        <v>243.21256800326739</v>
      </c>
      <c r="K45">
        <v>63.254877643620929</v>
      </c>
      <c r="L45">
        <v>642.23887600233945</v>
      </c>
      <c r="M45">
        <v>16.166094594798878</v>
      </c>
      <c r="N45">
        <v>342.76112399766043</v>
      </c>
      <c r="O45">
        <v>16.166094594798878</v>
      </c>
      <c r="P45" t="s">
        <v>24</v>
      </c>
      <c r="Q45">
        <v>572.25246962892584</v>
      </c>
      <c r="R45">
        <v>44.502035259624947</v>
      </c>
      <c r="S45">
        <v>485.74753037107428</v>
      </c>
      <c r="T45">
        <v>203.02125726508169</v>
      </c>
      <c r="U45">
        <v>608.28002117936626</v>
      </c>
      <c r="V45">
        <v>13.493734880612315</v>
      </c>
      <c r="W45">
        <v>505.05331215396717</v>
      </c>
      <c r="X45">
        <v>35.498488168956158</v>
      </c>
      <c r="AJ45">
        <v>743.43578049021369</v>
      </c>
      <c r="AK45">
        <v>14.783695794325723</v>
      </c>
    </row>
    <row r="48" spans="6:37" x14ac:dyDescent="0.25">
      <c r="F48" t="s">
        <v>45</v>
      </c>
      <c r="G48" t="s">
        <v>99</v>
      </c>
      <c r="H48" t="s">
        <v>100</v>
      </c>
      <c r="M48" t="s">
        <v>101</v>
      </c>
      <c r="T48" t="s">
        <v>45</v>
      </c>
      <c r="U48" t="s">
        <v>102</v>
      </c>
      <c r="V48" t="s">
        <v>100</v>
      </c>
      <c r="X48" t="s">
        <v>127</v>
      </c>
      <c r="AD48" t="s">
        <v>39</v>
      </c>
    </row>
    <row r="49" spans="3:39" x14ac:dyDescent="0.25">
      <c r="J49" t="s">
        <v>124</v>
      </c>
      <c r="K49" t="s">
        <v>125</v>
      </c>
      <c r="L49" t="s">
        <v>126</v>
      </c>
      <c r="P49" t="s">
        <v>124</v>
      </c>
      <c r="Q49" t="s">
        <v>125</v>
      </c>
      <c r="R49" t="s">
        <v>126</v>
      </c>
      <c r="S49" t="s">
        <v>103</v>
      </c>
      <c r="T49" t="s">
        <v>11</v>
      </c>
      <c r="U49" t="s">
        <v>104</v>
      </c>
      <c r="AA49" t="s">
        <v>124</v>
      </c>
      <c r="AB49" t="s">
        <v>125</v>
      </c>
      <c r="AC49" t="s">
        <v>126</v>
      </c>
      <c r="AG49" t="s">
        <v>124</v>
      </c>
      <c r="AH49" t="s">
        <v>125</v>
      </c>
      <c r="AI49" t="s">
        <v>126</v>
      </c>
      <c r="AK49" t="s">
        <v>103</v>
      </c>
      <c r="AL49" t="s">
        <v>11</v>
      </c>
    </row>
    <row r="50" spans="3:39" x14ac:dyDescent="0.25">
      <c r="F50">
        <v>0</v>
      </c>
      <c r="G50">
        <v>458.46615999900627</v>
      </c>
      <c r="H50">
        <v>515.10021505770703</v>
      </c>
      <c r="I50">
        <v>461.1630197637063</v>
      </c>
      <c r="J50">
        <f>AVERAGE(G50:I50)</f>
        <v>478.24313160680657</v>
      </c>
      <c r="M50">
        <v>391.53384000099373</v>
      </c>
      <c r="N50">
        <v>439.89978494229297</v>
      </c>
      <c r="O50">
        <v>393.8369802362937</v>
      </c>
      <c r="P50">
        <f>AVERAGE(M50:O50)</f>
        <v>408.42353505986011</v>
      </c>
      <c r="S50">
        <v>886.66666666666674</v>
      </c>
      <c r="T50">
        <v>27.283545292572942</v>
      </c>
      <c r="U50">
        <v>886.66666666666663</v>
      </c>
      <c r="W50">
        <v>0</v>
      </c>
      <c r="X50">
        <v>458.46615999900627</v>
      </c>
      <c r="Y50">
        <v>515.10021505770703</v>
      </c>
      <c r="Z50">
        <v>461.1630197637063</v>
      </c>
      <c r="AA50">
        <f>AVERAGE(X50:Z50)</f>
        <v>478.24313160680657</v>
      </c>
      <c r="AD50">
        <v>391.53384000099373</v>
      </c>
      <c r="AE50">
        <v>439.89978494229297</v>
      </c>
      <c r="AF50">
        <v>393.8369802362937</v>
      </c>
      <c r="AG50">
        <f>AVERAGE(AD50:AF50)</f>
        <v>408.42353505986011</v>
      </c>
      <c r="AK50">
        <v>886.66666666666674</v>
      </c>
      <c r="AL50">
        <v>27.283545292572942</v>
      </c>
      <c r="AM50">
        <v>886.66666666666663</v>
      </c>
    </row>
    <row r="51" spans="3:39" x14ac:dyDescent="0.25">
      <c r="F51">
        <v>0</v>
      </c>
      <c r="G51">
        <v>555.55311152820764</v>
      </c>
      <c r="H51">
        <v>539.37195294000742</v>
      </c>
      <c r="I51">
        <v>531.28137364590725</v>
      </c>
      <c r="J51">
        <f t="shared" ref="J51:J64" si="0">AVERAGE(G51:I51)</f>
        <v>542.06881270470751</v>
      </c>
      <c r="K51">
        <f>AVERAGE(J50:J52)</f>
        <v>513.60195963287379</v>
      </c>
      <c r="L51">
        <f>STDEV(J50:J52)</f>
        <v>32.466195973351624</v>
      </c>
      <c r="M51">
        <v>474.44688847179236</v>
      </c>
      <c r="N51">
        <v>460.62804705999258</v>
      </c>
      <c r="O51">
        <v>453.71862635409269</v>
      </c>
      <c r="P51">
        <f t="shared" ref="P51:P64" si="1">AVERAGE(M51:O51)</f>
        <v>462.93118729529255</v>
      </c>
      <c r="Q51">
        <f>AVERAGE(P50:P52)</f>
        <v>438.62026258934856</v>
      </c>
      <c r="R51">
        <f>STDEV(P50:P52)</f>
        <v>27.726396163456634</v>
      </c>
      <c r="S51">
        <v>1005</v>
      </c>
      <c r="T51">
        <v>10.554314464360486</v>
      </c>
      <c r="U51">
        <v>1005</v>
      </c>
      <c r="W51">
        <v>0</v>
      </c>
      <c r="X51">
        <v>555.55311152820764</v>
      </c>
      <c r="Y51">
        <v>539.37195294000742</v>
      </c>
      <c r="Z51">
        <v>531.28137364590725</v>
      </c>
      <c r="AA51">
        <f t="shared" ref="AA51:AA64" si="2">AVERAGE(X51:Z51)</f>
        <v>542.06881270470751</v>
      </c>
      <c r="AB51">
        <f>AVERAGE(AA50:AA52)</f>
        <v>513.60195963287379</v>
      </c>
      <c r="AC51">
        <f>STDEV(AA50:AA52)</f>
        <v>32.466195973351624</v>
      </c>
      <c r="AD51">
        <v>474.44688847179236</v>
      </c>
      <c r="AE51">
        <v>460.62804705999258</v>
      </c>
      <c r="AF51">
        <v>453.71862635409269</v>
      </c>
      <c r="AG51">
        <f t="shared" ref="AG51:AG64" si="3">AVERAGE(AD51:AF51)</f>
        <v>462.93118729529255</v>
      </c>
      <c r="AH51">
        <f>AVERAGE(AG50:AG52)</f>
        <v>438.62026258934856</v>
      </c>
      <c r="AI51">
        <f>STDEV(AG50:AG52)</f>
        <v>27.726396163456634</v>
      </c>
      <c r="AK51">
        <v>1005</v>
      </c>
      <c r="AL51">
        <v>10.554314464360486</v>
      </c>
      <c r="AM51">
        <v>1005</v>
      </c>
    </row>
    <row r="52" spans="3:39" x14ac:dyDescent="0.25">
      <c r="F52">
        <v>0</v>
      </c>
      <c r="G52">
        <v>517.79707482240713</v>
      </c>
      <c r="H52">
        <v>509.70649552830696</v>
      </c>
      <c r="I52">
        <v>533.97823341060734</v>
      </c>
      <c r="J52">
        <f t="shared" si="0"/>
        <v>520.49393458710722</v>
      </c>
      <c r="M52">
        <v>442.20292517759287</v>
      </c>
      <c r="N52">
        <v>435.29350447169304</v>
      </c>
      <c r="O52">
        <v>456.02176658939266</v>
      </c>
      <c r="P52">
        <f t="shared" si="1"/>
        <v>444.50606541289289</v>
      </c>
      <c r="S52">
        <v>965.00000000000011</v>
      </c>
      <c r="T52">
        <v>10.554314464360463</v>
      </c>
      <c r="U52">
        <v>965</v>
      </c>
      <c r="W52">
        <v>0</v>
      </c>
      <c r="X52">
        <v>517.79707482240713</v>
      </c>
      <c r="Y52">
        <v>509.70649552830696</v>
      </c>
      <c r="Z52">
        <v>533.97823341060734</v>
      </c>
      <c r="AA52">
        <f t="shared" si="2"/>
        <v>520.49393458710722</v>
      </c>
      <c r="AD52">
        <v>442.20292517759287</v>
      </c>
      <c r="AE52">
        <v>435.29350447169304</v>
      </c>
      <c r="AF52">
        <v>456.02176658939266</v>
      </c>
      <c r="AG52">
        <f t="shared" si="3"/>
        <v>444.50606541289289</v>
      </c>
      <c r="AK52">
        <v>965.00000000000011</v>
      </c>
      <c r="AL52">
        <v>10.554314464360463</v>
      </c>
      <c r="AM52">
        <v>965</v>
      </c>
    </row>
    <row r="53" spans="3:39" x14ac:dyDescent="0.25">
      <c r="F53">
        <v>1</v>
      </c>
      <c r="G53">
        <v>619.43018188714905</v>
      </c>
      <c r="H53">
        <v>572.2470235012139</v>
      </c>
      <c r="I53">
        <v>572.2470235012139</v>
      </c>
      <c r="J53">
        <f t="shared" si="0"/>
        <v>587.97474296319217</v>
      </c>
      <c r="M53">
        <v>414.84209865087252</v>
      </c>
      <c r="N53">
        <v>426.69473004089741</v>
      </c>
      <c r="O53">
        <v>379.28420448079771</v>
      </c>
      <c r="P53">
        <f t="shared" si="1"/>
        <v>406.9403443908559</v>
      </c>
      <c r="S53">
        <v>994.91508735404807</v>
      </c>
      <c r="T53">
        <v>24.673219768819898</v>
      </c>
      <c r="U53">
        <v>972</v>
      </c>
      <c r="W53">
        <v>1</v>
      </c>
      <c r="X53">
        <v>683.39431763225934</v>
      </c>
      <c r="Y53">
        <v>702.9198695646096</v>
      </c>
      <c r="Z53">
        <v>624.81766183520858</v>
      </c>
      <c r="AA53">
        <f t="shared" si="2"/>
        <v>670.37728301069251</v>
      </c>
      <c r="AD53">
        <v>366.60568236774054</v>
      </c>
      <c r="AE53">
        <v>377.08013043539029</v>
      </c>
      <c r="AF53">
        <v>335.18233816479136</v>
      </c>
      <c r="AG53">
        <f t="shared" si="3"/>
        <v>359.62271698930743</v>
      </c>
      <c r="AK53">
        <v>1030</v>
      </c>
      <c r="AL53">
        <v>21.804302405600179</v>
      </c>
      <c r="AM53">
        <v>1030</v>
      </c>
    </row>
    <row r="54" spans="3:39" x14ac:dyDescent="0.25">
      <c r="F54">
        <v>1</v>
      </c>
      <c r="G54">
        <v>567.40772520522046</v>
      </c>
      <c r="H54">
        <v>601.282813277174</v>
      </c>
      <c r="I54">
        <v>544.42105829925208</v>
      </c>
      <c r="J54">
        <f t="shared" si="0"/>
        <v>571.03719892721551</v>
      </c>
      <c r="K54">
        <f>AVERAGE(J53:J55)</f>
        <v>581.92562009320056</v>
      </c>
      <c r="L54">
        <f>STDEV(J53:J55)</f>
        <v>9.4490319869743988</v>
      </c>
      <c r="M54">
        <v>418.79297578088079</v>
      </c>
      <c r="N54">
        <v>357.554380265752</v>
      </c>
      <c r="O54">
        <v>391.13683587082267</v>
      </c>
      <c r="P54">
        <f t="shared" si="1"/>
        <v>389.16139730581853</v>
      </c>
      <c r="Q54">
        <f>AVERAGE(P53:P55)</f>
        <v>406.06237169529851</v>
      </c>
      <c r="R54">
        <f>STDEV(P53:P55)</f>
        <v>16.479538140546431</v>
      </c>
      <c r="S54">
        <v>960.1985962330341</v>
      </c>
      <c r="T54">
        <v>30.667053384853709</v>
      </c>
      <c r="U54">
        <v>944</v>
      </c>
      <c r="W54">
        <v>1</v>
      </c>
      <c r="X54">
        <v>689.90283494304276</v>
      </c>
      <c r="Y54">
        <v>589.02081662589978</v>
      </c>
      <c r="Z54">
        <v>644.34321376755884</v>
      </c>
      <c r="AA54">
        <f t="shared" si="2"/>
        <v>641.08895511216713</v>
      </c>
      <c r="AB54">
        <f>AVERAGE(AA53:AA55)</f>
        <v>668.93094583051834</v>
      </c>
      <c r="AC54">
        <f>STDEV(AA53:AA55)</f>
        <v>27.147733460705329</v>
      </c>
      <c r="AD54">
        <v>370.09716505695712</v>
      </c>
      <c r="AE54">
        <v>315.97918337410022</v>
      </c>
      <c r="AF54">
        <v>345.65678623244111</v>
      </c>
      <c r="AG54">
        <f t="shared" si="3"/>
        <v>343.91104488783282</v>
      </c>
      <c r="AH54">
        <f>AVERAGE(AG53:AG55)</f>
        <v>358.84683194725926</v>
      </c>
      <c r="AI54">
        <f>STDEV(AG53:AG55)</f>
        <v>14.563353971952331</v>
      </c>
      <c r="AK54">
        <v>985</v>
      </c>
      <c r="AL54">
        <v>27.101193608182921</v>
      </c>
      <c r="AM54">
        <v>985</v>
      </c>
    </row>
    <row r="55" spans="3:39" x14ac:dyDescent="0.25">
      <c r="F55">
        <v>1</v>
      </c>
      <c r="G55">
        <v>581.92562009320056</v>
      </c>
      <c r="H55">
        <v>607.33193614716572</v>
      </c>
      <c r="I55">
        <v>571.03719892721551</v>
      </c>
      <c r="J55">
        <f t="shared" si="0"/>
        <v>586.76491838919389</v>
      </c>
      <c r="M55">
        <v>436.57192286591822</v>
      </c>
      <c r="N55">
        <v>422.74385291088913</v>
      </c>
      <c r="O55">
        <v>406.9403443908559</v>
      </c>
      <c r="P55">
        <f t="shared" si="1"/>
        <v>422.0853733892211</v>
      </c>
      <c r="S55">
        <v>1008.850291778415</v>
      </c>
      <c r="T55">
        <v>14.826759834545321</v>
      </c>
      <c r="U55">
        <v>970</v>
      </c>
      <c r="W55">
        <v>1</v>
      </c>
      <c r="X55">
        <v>719.19116284156826</v>
      </c>
      <c r="Y55">
        <v>696.41135225382618</v>
      </c>
      <c r="Z55">
        <v>670.37728301069251</v>
      </c>
      <c r="AA55">
        <f t="shared" si="2"/>
        <v>695.32659936869561</v>
      </c>
      <c r="AD55">
        <v>385.80883715843174</v>
      </c>
      <c r="AE55">
        <v>373.58864774617371</v>
      </c>
      <c r="AF55">
        <v>359.62271698930743</v>
      </c>
      <c r="AG55">
        <f t="shared" si="3"/>
        <v>373.00673396463759</v>
      </c>
      <c r="AK55">
        <v>1068.3333333333333</v>
      </c>
      <c r="AL55">
        <v>13.1027550581857</v>
      </c>
      <c r="AM55">
        <v>1068.3333333333333</v>
      </c>
    </row>
    <row r="56" spans="3:39" x14ac:dyDescent="0.25">
      <c r="F56">
        <v>2</v>
      </c>
      <c r="G56">
        <v>812.26683403074355</v>
      </c>
      <c r="H56">
        <v>857.22625288853374</v>
      </c>
      <c r="I56">
        <v>887.19919879372719</v>
      </c>
      <c r="J56">
        <f t="shared" si="0"/>
        <v>852.23076190433483</v>
      </c>
      <c r="M56">
        <v>728.98476905095697</v>
      </c>
      <c r="N56">
        <v>608.82244448211793</v>
      </c>
      <c r="O56">
        <v>612.82785530107924</v>
      </c>
      <c r="P56">
        <f t="shared" si="1"/>
        <v>650.21168961138471</v>
      </c>
      <c r="S56">
        <v>1502.4424515157195</v>
      </c>
      <c r="T56">
        <v>68.248878102515604</v>
      </c>
      <c r="U56">
        <v>1421.6666666666667</v>
      </c>
      <c r="W56">
        <v>2</v>
      </c>
      <c r="X56">
        <v>1154.2728465177274</v>
      </c>
      <c r="Y56">
        <v>964.00809159722291</v>
      </c>
      <c r="Z56">
        <v>970.35025009457308</v>
      </c>
      <c r="AA56">
        <f t="shared" si="2"/>
        <v>1029.5437294031744</v>
      </c>
      <c r="AD56">
        <v>665.72715348227246</v>
      </c>
      <c r="AE56">
        <v>555.99190840277697</v>
      </c>
      <c r="AF56">
        <v>559.6497499054268</v>
      </c>
      <c r="AG56">
        <f t="shared" si="3"/>
        <v>593.78960393015871</v>
      </c>
      <c r="AK56">
        <v>1623.333333333333</v>
      </c>
      <c r="AL56">
        <v>62.326585240864418</v>
      </c>
      <c r="AM56">
        <v>1623.3333333333333</v>
      </c>
    </row>
    <row r="57" spans="3:39" x14ac:dyDescent="0.25">
      <c r="C57">
        <v>513.60195963287379</v>
      </c>
      <c r="D57">
        <v>32.466195973351624</v>
      </c>
      <c r="F57">
        <v>2</v>
      </c>
      <c r="G57">
        <v>698.36963959100831</v>
      </c>
      <c r="H57">
        <v>809.26953944022421</v>
      </c>
      <c r="I57">
        <v>818.26142321178224</v>
      </c>
      <c r="J57">
        <f t="shared" si="0"/>
        <v>775.30020074767162</v>
      </c>
      <c r="K57">
        <f>AVERAGE(J56:J58)</f>
        <v>830.58363430613963</v>
      </c>
      <c r="L57">
        <f>STDEV(J56:J58)</f>
        <v>48.250685165700844</v>
      </c>
      <c r="M57">
        <v>576.77915793042746</v>
      </c>
      <c r="N57">
        <v>600.81162284419531</v>
      </c>
      <c r="O57">
        <v>560.75751465458222</v>
      </c>
      <c r="P57">
        <f t="shared" si="1"/>
        <v>579.44943180973496</v>
      </c>
      <c r="Q57">
        <f>AVERAGE(P56:P58)</f>
        <v>608.37739883556662</v>
      </c>
      <c r="R57">
        <f>STDEV(P56:P58)</f>
        <v>37.104638212107432</v>
      </c>
      <c r="S57">
        <v>1354.7496325574066</v>
      </c>
      <c r="T57">
        <v>20.160125685600068</v>
      </c>
      <c r="U57">
        <v>1293.3333333333333</v>
      </c>
      <c r="W57">
        <v>2</v>
      </c>
      <c r="X57">
        <v>913.27082361842179</v>
      </c>
      <c r="Y57">
        <v>951.32377460252269</v>
      </c>
      <c r="Z57">
        <v>887.90218962902111</v>
      </c>
      <c r="AA57">
        <f t="shared" si="2"/>
        <v>917.4989292833219</v>
      </c>
      <c r="AB57">
        <f>AVERAGE(AA56:AA58)</f>
        <v>963.30340731973956</v>
      </c>
      <c r="AC57">
        <f>STDEV(AA56:AA58)</f>
        <v>58.751400833596584</v>
      </c>
      <c r="AD57">
        <v>526.72917638157821</v>
      </c>
      <c r="AE57">
        <v>548.67622539747731</v>
      </c>
      <c r="AF57">
        <v>512.09781037097878</v>
      </c>
      <c r="AG57">
        <f t="shared" si="3"/>
        <v>529.16773738334473</v>
      </c>
      <c r="AH57">
        <f>AVERAGE(AG56:AG58)</f>
        <v>555.58548156914924</v>
      </c>
      <c r="AI57">
        <f>STDEV(AG56:AG58)</f>
        <v>33.884885153490941</v>
      </c>
      <c r="AK57">
        <v>1446.6666666666665</v>
      </c>
      <c r="AL57">
        <v>18.410731823645573</v>
      </c>
      <c r="AM57">
        <v>1446.6666666666667</v>
      </c>
    </row>
    <row r="58" spans="3:39" x14ac:dyDescent="0.25">
      <c r="C58">
        <v>581.92562009320056</v>
      </c>
      <c r="D58">
        <v>9.4490319869743988</v>
      </c>
      <c r="F58">
        <v>2</v>
      </c>
      <c r="G58">
        <v>929.16132306099814</v>
      </c>
      <c r="H58">
        <v>863.22084206957243</v>
      </c>
      <c r="I58">
        <v>800.27765566866617</v>
      </c>
      <c r="J58">
        <f t="shared" si="0"/>
        <v>864.21994026641232</v>
      </c>
      <c r="M58">
        <v>620.83867693900174</v>
      </c>
      <c r="N58">
        <v>508.68717400808532</v>
      </c>
      <c r="O58">
        <v>656.88737430965352</v>
      </c>
      <c r="P58">
        <f t="shared" si="1"/>
        <v>595.4710750855802</v>
      </c>
      <c r="S58">
        <v>1459.6910153519925</v>
      </c>
      <c r="T58">
        <v>77.288170247467534</v>
      </c>
      <c r="U58">
        <v>1441.6666666666667</v>
      </c>
      <c r="W58">
        <v>2</v>
      </c>
      <c r="X58">
        <v>983.03456708927342</v>
      </c>
      <c r="Y58">
        <v>805.45412916346913</v>
      </c>
      <c r="Z58">
        <v>1040.1139935654248</v>
      </c>
      <c r="AA58">
        <f t="shared" si="2"/>
        <v>942.86756327272235</v>
      </c>
      <c r="AD58">
        <v>566.96543291072646</v>
      </c>
      <c r="AE58">
        <v>464.54587083653075</v>
      </c>
      <c r="AF58">
        <v>599.88600643457517</v>
      </c>
      <c r="AG58">
        <f t="shared" si="3"/>
        <v>543.79910339394416</v>
      </c>
      <c r="AK58">
        <v>1486.6666666666665</v>
      </c>
      <c r="AL58">
        <v>70.581493278226503</v>
      </c>
      <c r="AM58">
        <v>1486.6666666666667</v>
      </c>
    </row>
    <row r="59" spans="3:39" x14ac:dyDescent="0.25">
      <c r="C59">
        <v>830.58363430613963</v>
      </c>
      <c r="D59">
        <v>48.250685165700844</v>
      </c>
      <c r="F59">
        <v>3</v>
      </c>
      <c r="G59">
        <v>911.92421176518576</v>
      </c>
      <c r="H59">
        <v>976.54876220523829</v>
      </c>
      <c r="I59">
        <v>1225.5934710179552</v>
      </c>
      <c r="J59">
        <f t="shared" si="0"/>
        <v>1038.0221483294597</v>
      </c>
      <c r="M59">
        <v>623.21307822251367</v>
      </c>
      <c r="N59">
        <v>660.0393055720258</v>
      </c>
      <c r="O59">
        <v>645.87537197605957</v>
      </c>
      <c r="P59">
        <f t="shared" si="1"/>
        <v>643.04258525686635</v>
      </c>
      <c r="S59">
        <v>1681.0647335863259</v>
      </c>
      <c r="T59">
        <v>18.575824763568825</v>
      </c>
      <c r="U59">
        <v>1446.6666666666667</v>
      </c>
      <c r="W59">
        <v>3</v>
      </c>
      <c r="X59">
        <v>1579.7112329790618</v>
      </c>
      <c r="Y59">
        <v>1673.0578058369156</v>
      </c>
      <c r="Z59">
        <v>1637.155277814664</v>
      </c>
      <c r="AA59">
        <f t="shared" si="2"/>
        <v>1629.9747722102138</v>
      </c>
      <c r="AD59">
        <v>620.28876702093783</v>
      </c>
      <c r="AE59">
        <v>656.9421941630842</v>
      </c>
      <c r="AF59">
        <v>642.84472218533563</v>
      </c>
      <c r="AG59">
        <f t="shared" si="3"/>
        <v>640.02522778978584</v>
      </c>
      <c r="AK59">
        <v>2269.9999999999995</v>
      </c>
      <c r="AL59">
        <v>18.488661168431324</v>
      </c>
      <c r="AM59">
        <v>2270</v>
      </c>
    </row>
    <row r="60" spans="3:39" x14ac:dyDescent="0.25">
      <c r="C60">
        <v>1153.0050557284567</v>
      </c>
      <c r="D60">
        <v>104.5387170957305</v>
      </c>
      <c r="F60">
        <v>3</v>
      </c>
      <c r="G60">
        <v>1075.0819921210134</v>
      </c>
      <c r="H60">
        <v>1060.7475655593998</v>
      </c>
      <c r="I60">
        <v>1400.1985928678048</v>
      </c>
      <c r="J60">
        <f t="shared" si="0"/>
        <v>1178.6760501827393</v>
      </c>
      <c r="K60">
        <f>AVERAGE(J59:J61)</f>
        <v>1153.0050557284567</v>
      </c>
      <c r="L60">
        <f>STDEV(J59:J61)</f>
        <v>104.5387170957305</v>
      </c>
      <c r="M60">
        <v>515.56718289317041</v>
      </c>
      <c r="N60">
        <v>742.19012042862983</v>
      </c>
      <c r="O60">
        <v>566.55734383864876</v>
      </c>
      <c r="P60">
        <f t="shared" si="1"/>
        <v>608.10488238681637</v>
      </c>
      <c r="Q60">
        <f>AVERAGE(P59:P61)</f>
        <v>627.30488126134833</v>
      </c>
      <c r="R60">
        <f>STDEV(P59:P61)</f>
        <v>17.724316202068536</v>
      </c>
      <c r="S60">
        <v>1786.7809325695557</v>
      </c>
      <c r="T60">
        <v>118.88707845623354</v>
      </c>
      <c r="U60">
        <v>1643.3333333333333</v>
      </c>
      <c r="W60">
        <v>3</v>
      </c>
      <c r="X60">
        <v>1306.8520200099513</v>
      </c>
      <c r="Y60">
        <v>1881.2924683659737</v>
      </c>
      <c r="Z60">
        <v>1436.1011208900563</v>
      </c>
      <c r="AA60">
        <f t="shared" si="2"/>
        <v>1541.4152030886605</v>
      </c>
      <c r="AB60">
        <f>AVERAGE(AA59:AA61)</f>
        <v>1590.0830744077123</v>
      </c>
      <c r="AC60">
        <f>STDEV(AA59:AA61)</f>
        <v>44.927332849204859</v>
      </c>
      <c r="AD60">
        <v>513.14797999004861</v>
      </c>
      <c r="AE60">
        <v>738.70753163402605</v>
      </c>
      <c r="AF60">
        <v>563.89887910994355</v>
      </c>
      <c r="AG60">
        <f t="shared" si="3"/>
        <v>605.25146357800611</v>
      </c>
      <c r="AH60">
        <f>AVERAGE(AG59:AG61)</f>
        <v>624.36137003673184</v>
      </c>
      <c r="AI60">
        <f>STDEV(AG59:AG61)</f>
        <v>17.641148152133127</v>
      </c>
      <c r="AK60">
        <v>2146.6666666666665</v>
      </c>
      <c r="AL60">
        <v>118.3292230013332</v>
      </c>
      <c r="AM60">
        <v>2146.6666666666665</v>
      </c>
    </row>
    <row r="61" spans="3:39" x14ac:dyDescent="0.25">
      <c r="C61">
        <v>2167.4378176212554</v>
      </c>
      <c r="D61">
        <v>116.18074476225912</v>
      </c>
      <c r="F61">
        <v>3</v>
      </c>
      <c r="G61">
        <v>1125.2524850866607</v>
      </c>
      <c r="H61">
        <v>946.07215306649175</v>
      </c>
      <c r="I61">
        <v>1655.6262678663606</v>
      </c>
      <c r="J61">
        <f t="shared" si="0"/>
        <v>1242.316968673171</v>
      </c>
      <c r="M61">
        <v>662.87209229121902</v>
      </c>
      <c r="N61">
        <v>713.86225323669748</v>
      </c>
      <c r="O61">
        <v>515.56718289317041</v>
      </c>
      <c r="P61">
        <f t="shared" si="1"/>
        <v>630.76717614036227</v>
      </c>
      <c r="S61">
        <v>1873.0841448135334</v>
      </c>
      <c r="T61">
        <v>102.97221936729431</v>
      </c>
      <c r="U61">
        <v>1733.3333333333333</v>
      </c>
      <c r="W61">
        <v>3</v>
      </c>
      <c r="X61">
        <v>1680.2383114413658</v>
      </c>
      <c r="Y61">
        <v>1809.4874123214709</v>
      </c>
      <c r="Z61">
        <v>1306.8520200099513</v>
      </c>
      <c r="AA61">
        <f t="shared" si="2"/>
        <v>1598.8592479242625</v>
      </c>
      <c r="AD61">
        <v>659.76168855863386</v>
      </c>
      <c r="AE61">
        <v>710.5125876785288</v>
      </c>
      <c r="AF61">
        <v>513.14797999004861</v>
      </c>
      <c r="AG61">
        <f t="shared" si="3"/>
        <v>627.80741874240368</v>
      </c>
      <c r="AK61">
        <v>2226.6666666666661</v>
      </c>
      <c r="AL61">
        <v>102.48904142211161</v>
      </c>
      <c r="AM61">
        <v>2226.6666666666665</v>
      </c>
    </row>
    <row r="62" spans="3:39" x14ac:dyDescent="0.25">
      <c r="F62">
        <v>4</v>
      </c>
      <c r="G62">
        <v>2067.4713963039198</v>
      </c>
      <c r="H62">
        <v>1678.9493458944407</v>
      </c>
      <c r="I62">
        <v>2353.7891800694879</v>
      </c>
      <c r="J62">
        <f t="shared" si="0"/>
        <v>2033.4033074226161</v>
      </c>
      <c r="M62">
        <v>687.89995399229235</v>
      </c>
      <c r="N62">
        <v>667.28871941574425</v>
      </c>
      <c r="O62">
        <v>839.90780899433446</v>
      </c>
      <c r="P62">
        <f t="shared" si="1"/>
        <v>731.69882746745714</v>
      </c>
      <c r="S62">
        <v>2765.1021348900731</v>
      </c>
      <c r="T62">
        <v>94.276685930325712</v>
      </c>
      <c r="U62">
        <v>2990</v>
      </c>
      <c r="W62">
        <v>4</v>
      </c>
      <c r="X62">
        <v>1740.8911664225852</v>
      </c>
      <c r="Y62">
        <v>1688.7296333462532</v>
      </c>
      <c r="Z62">
        <v>2125.5824728605348</v>
      </c>
      <c r="AA62">
        <f t="shared" si="2"/>
        <v>1851.7344242097909</v>
      </c>
      <c r="AD62">
        <v>929.10883357741454</v>
      </c>
      <c r="AE62">
        <v>901.27036665374669</v>
      </c>
      <c r="AF62">
        <v>1134.4175271394649</v>
      </c>
      <c r="AG62">
        <f t="shared" si="3"/>
        <v>988.2655757902088</v>
      </c>
      <c r="AK62">
        <v>2839.9999999999995</v>
      </c>
      <c r="AL62">
        <v>127.33436190817218</v>
      </c>
      <c r="AM62">
        <v>2840</v>
      </c>
    </row>
    <row r="63" spans="3:39" x14ac:dyDescent="0.25">
      <c r="F63">
        <v>4</v>
      </c>
      <c r="G63">
        <v>1759.392175669763</v>
      </c>
      <c r="H63">
        <v>2149.1309487611661</v>
      </c>
      <c r="I63">
        <v>2809.547606076248</v>
      </c>
      <c r="J63">
        <f t="shared" si="0"/>
        <v>2239.3569101690591</v>
      </c>
      <c r="K63">
        <f>AVERAGE(J62:J64)</f>
        <v>2167.4378176212554</v>
      </c>
      <c r="L63">
        <f>STDEV(J62:J64)</f>
        <v>116.18074476225912</v>
      </c>
      <c r="M63">
        <v>723.9696145012515</v>
      </c>
      <c r="N63">
        <v>796.10893551916979</v>
      </c>
      <c r="O63">
        <v>760.03927501021064</v>
      </c>
      <c r="P63">
        <f t="shared" si="1"/>
        <v>760.03927501021064</v>
      </c>
      <c r="Q63">
        <f>AVERAGE(P62:P64)</f>
        <v>743.43578049021369</v>
      </c>
      <c r="R63">
        <f>STDEV(P62:P64)</f>
        <v>14.783695794325723</v>
      </c>
      <c r="S63">
        <v>2999.3961851792697</v>
      </c>
      <c r="T63">
        <v>36.069660508959146</v>
      </c>
      <c r="U63">
        <v>3061.6666666666665</v>
      </c>
      <c r="W63">
        <v>4</v>
      </c>
      <c r="X63">
        <v>1832.1738493061664</v>
      </c>
      <c r="Y63">
        <v>2014.739215073329</v>
      </c>
      <c r="Z63">
        <v>1923.4565321897478</v>
      </c>
      <c r="AA63">
        <f t="shared" si="2"/>
        <v>1923.4565321897478</v>
      </c>
      <c r="AB63">
        <f>AVERAGE(AA62:AA64)</f>
        <v>1881.4375194338136</v>
      </c>
      <c r="AC63">
        <f>STDEV(AA62:AA64)</f>
        <v>37.413587929544896</v>
      </c>
      <c r="AD63">
        <v>977.82615069383337</v>
      </c>
      <c r="AE63">
        <v>1075.2607849266708</v>
      </c>
      <c r="AF63">
        <v>1026.543467810252</v>
      </c>
      <c r="AG63">
        <f t="shared" si="3"/>
        <v>1026.543467810252</v>
      </c>
      <c r="AH63">
        <f>AVERAGE(AG62:AG64)</f>
        <v>1004.118036121742</v>
      </c>
      <c r="AI63">
        <f>STDEV(AG62:AG64)</f>
        <v>19.967529109012258</v>
      </c>
      <c r="AK63">
        <v>2950</v>
      </c>
      <c r="AL63">
        <v>48.717317116418712</v>
      </c>
      <c r="AM63">
        <v>2950</v>
      </c>
    </row>
    <row r="64" spans="3:39" x14ac:dyDescent="0.25">
      <c r="F64">
        <v>4</v>
      </c>
      <c r="G64">
        <v>2238.214096896344</v>
      </c>
      <c r="H64">
        <v>1766.8157713476944</v>
      </c>
      <c r="I64">
        <v>2683.6298375722336</v>
      </c>
      <c r="J64">
        <f t="shared" si="0"/>
        <v>2229.5532352720907</v>
      </c>
      <c r="M64">
        <v>656.98310212747026</v>
      </c>
      <c r="N64">
        <v>754.88646636607359</v>
      </c>
      <c r="O64">
        <v>803.83814848537531</v>
      </c>
      <c r="P64">
        <f t="shared" si="1"/>
        <v>738.56923899297306</v>
      </c>
      <c r="S64">
        <v>2968.1224742650638</v>
      </c>
      <c r="T64">
        <v>74.774929569038761</v>
      </c>
      <c r="U64">
        <v>3003.3333333333335</v>
      </c>
      <c r="W64">
        <v>4</v>
      </c>
      <c r="X64">
        <v>1662.648866808087</v>
      </c>
      <c r="Y64">
        <v>1910.4161489206647</v>
      </c>
      <c r="Z64">
        <v>2034.2997899769537</v>
      </c>
      <c r="AA64">
        <f t="shared" si="2"/>
        <v>1869.1216019019018</v>
      </c>
      <c r="AD64">
        <v>887.35113319191282</v>
      </c>
      <c r="AE64">
        <v>1019.5838510793351</v>
      </c>
      <c r="AF64">
        <v>1085.7002100230463</v>
      </c>
      <c r="AG64">
        <f t="shared" si="3"/>
        <v>997.54506476476479</v>
      </c>
      <c r="AK64">
        <v>2866.6666666666665</v>
      </c>
      <c r="AL64">
        <v>100.99440651147566</v>
      </c>
      <c r="AM64">
        <v>2866.6666666666665</v>
      </c>
    </row>
    <row r="67" spans="3:42" x14ac:dyDescent="0.25">
      <c r="F67" t="s">
        <v>44</v>
      </c>
      <c r="G67" t="s">
        <v>99</v>
      </c>
      <c r="H67" t="s">
        <v>100</v>
      </c>
      <c r="M67" t="s">
        <v>105</v>
      </c>
      <c r="W67" t="s">
        <v>44</v>
      </c>
      <c r="X67" t="s">
        <v>102</v>
      </c>
      <c r="Y67" t="s">
        <v>100</v>
      </c>
      <c r="AD67" t="s">
        <v>105</v>
      </c>
    </row>
    <row r="68" spans="3:42" x14ac:dyDescent="0.25">
      <c r="J68" t="s">
        <v>124</v>
      </c>
      <c r="K68" t="s">
        <v>125</v>
      </c>
      <c r="L68" t="s">
        <v>126</v>
      </c>
      <c r="P68" t="s">
        <v>124</v>
      </c>
      <c r="Q68" t="s">
        <v>125</v>
      </c>
      <c r="R68" t="s">
        <v>126</v>
      </c>
      <c r="S68" t="s">
        <v>103</v>
      </c>
      <c r="T68" t="s">
        <v>11</v>
      </c>
      <c r="U68" t="s">
        <v>104</v>
      </c>
      <c r="AA68" t="s">
        <v>124</v>
      </c>
      <c r="AB68" t="s">
        <v>125</v>
      </c>
      <c r="AC68" t="s">
        <v>126</v>
      </c>
      <c r="AG68" t="s">
        <v>124</v>
      </c>
      <c r="AH68" t="s">
        <v>125</v>
      </c>
      <c r="AI68" t="s">
        <v>126</v>
      </c>
      <c r="AK68" t="s">
        <v>103</v>
      </c>
      <c r="AL68" t="s">
        <v>11</v>
      </c>
    </row>
    <row r="69" spans="3:42" x14ac:dyDescent="0.25">
      <c r="F69">
        <v>0</v>
      </c>
      <c r="G69">
        <v>553.86956599904886</v>
      </c>
      <c r="H69">
        <v>582.56747097309278</v>
      </c>
      <c r="I69">
        <v>565.34872798866638</v>
      </c>
      <c r="J69">
        <f>AVERAGE(G69:I69)</f>
        <v>567.26192165360271</v>
      </c>
      <c r="M69">
        <v>411.13043400095125</v>
      </c>
      <c r="N69">
        <v>432.43252902690733</v>
      </c>
      <c r="O69">
        <v>419.65127201133367</v>
      </c>
      <c r="P69">
        <f>AVERAGE(M69:O69)</f>
        <v>421.07141167973077</v>
      </c>
      <c r="S69">
        <v>988.33333333333348</v>
      </c>
      <c r="T69">
        <v>10.721819371358198</v>
      </c>
      <c r="U69">
        <v>988.33333333333337</v>
      </c>
      <c r="W69">
        <v>0</v>
      </c>
      <c r="X69">
        <v>553.86956599904897</v>
      </c>
      <c r="Y69">
        <v>582.56747097309278</v>
      </c>
      <c r="Z69">
        <v>565.34872798866638</v>
      </c>
      <c r="AA69">
        <f>AVERAGE(X69:Z69)</f>
        <v>567.26192165360271</v>
      </c>
      <c r="AD69">
        <v>411.13043400095125</v>
      </c>
      <c r="AE69">
        <v>432.43252902690733</v>
      </c>
      <c r="AF69">
        <v>419.65127201133367</v>
      </c>
      <c r="AG69">
        <f>AVERAGE(AD69:AF69)</f>
        <v>421.07141167973077</v>
      </c>
      <c r="AK69">
        <v>988.33333333333348</v>
      </c>
      <c r="AL69">
        <v>10.721819371358198</v>
      </c>
      <c r="AM69">
        <v>988.33333333333337</v>
      </c>
    </row>
    <row r="70" spans="3:42" x14ac:dyDescent="0.25">
      <c r="F70">
        <v>0</v>
      </c>
      <c r="G70">
        <v>550.99977550164442</v>
      </c>
      <c r="H70">
        <v>487.86438455874764</v>
      </c>
      <c r="I70">
        <v>542.39040400943122</v>
      </c>
      <c r="J70">
        <f t="shared" ref="J70:J83" si="4">AVERAGE(G70:I70)</f>
        <v>527.08485468994115</v>
      </c>
      <c r="K70">
        <f>AVERAGE(J69:J71)</f>
        <v>553.55070038822612</v>
      </c>
      <c r="L70">
        <f>STDEV(J69:J71)</f>
        <v>22.925084749440842</v>
      </c>
      <c r="M70">
        <v>409.00022449835569</v>
      </c>
      <c r="N70">
        <v>362.13561544125241</v>
      </c>
      <c r="O70">
        <v>402.60959599056889</v>
      </c>
      <c r="P70">
        <f t="shared" ref="P70:P83" si="5">AVERAGE(M70:O70)</f>
        <v>391.24847864339227</v>
      </c>
      <c r="Q70">
        <f>AVERAGE(P69:P71)</f>
        <v>410.8937440562184</v>
      </c>
      <c r="R70">
        <f>STDEV(P69:P71)</f>
        <v>17.017002957267401</v>
      </c>
      <c r="S70">
        <v>918.33333333333348</v>
      </c>
      <c r="T70">
        <v>25.414152278819351</v>
      </c>
      <c r="U70">
        <v>918.33333333333337</v>
      </c>
      <c r="W70">
        <v>0</v>
      </c>
      <c r="X70">
        <v>550.99977550164442</v>
      </c>
      <c r="Y70">
        <v>487.86438455874764</v>
      </c>
      <c r="Z70">
        <v>542.39040400943122</v>
      </c>
      <c r="AA70">
        <f t="shared" ref="AA70:AA83" si="6">AVERAGE(X70:Z70)</f>
        <v>527.08485468994115</v>
      </c>
      <c r="AB70">
        <f>AVERAGE(AA69:AA71)</f>
        <v>553.55070038822612</v>
      </c>
      <c r="AC70">
        <f>STDEV(AA69:AA71)</f>
        <v>22.925084749440842</v>
      </c>
      <c r="AD70">
        <v>409.00022449835569</v>
      </c>
      <c r="AE70">
        <v>362.13561544125241</v>
      </c>
      <c r="AF70">
        <v>402.60959599056889</v>
      </c>
      <c r="AG70">
        <f t="shared" ref="AG70:AG83" si="7">AVERAGE(AD70:AF70)</f>
        <v>391.24847864339227</v>
      </c>
      <c r="AH70">
        <f>AVERAGE(AG69:AG71)</f>
        <v>410.8937440562184</v>
      </c>
      <c r="AI70">
        <f>STDEV(AG69:AG71)</f>
        <v>17.017002957267401</v>
      </c>
      <c r="AK70">
        <v>918.33333333333348</v>
      </c>
      <c r="AL70">
        <v>25.414152278819351</v>
      </c>
      <c r="AM70">
        <v>918.33333333333337</v>
      </c>
      <c r="AO70">
        <v>410.8937440562184</v>
      </c>
      <c r="AP70">
        <v>17.017002957267401</v>
      </c>
    </row>
    <row r="71" spans="3:42" x14ac:dyDescent="0.25">
      <c r="C71">
        <v>553.55070038822612</v>
      </c>
      <c r="D71">
        <v>22.925084749440842</v>
      </c>
      <c r="F71">
        <v>0</v>
      </c>
      <c r="G71">
        <v>628.48411893156322</v>
      </c>
      <c r="H71">
        <v>588.30705196790166</v>
      </c>
      <c r="I71">
        <v>482.12480356393888</v>
      </c>
      <c r="J71">
        <f t="shared" si="4"/>
        <v>566.3053248211346</v>
      </c>
      <c r="M71">
        <v>466.51588106843695</v>
      </c>
      <c r="N71">
        <v>436.69294803209851</v>
      </c>
      <c r="O71">
        <v>357.87519643606123</v>
      </c>
      <c r="P71">
        <f t="shared" si="5"/>
        <v>420.36134184553225</v>
      </c>
      <c r="S71">
        <v>986.66666666666686</v>
      </c>
      <c r="T71">
        <v>56.131458290539378</v>
      </c>
      <c r="U71">
        <v>986.66666666666663</v>
      </c>
      <c r="W71">
        <v>0</v>
      </c>
      <c r="X71">
        <v>628.48411893156322</v>
      </c>
      <c r="Y71">
        <v>588.30705196790166</v>
      </c>
      <c r="Z71">
        <v>482.12480356393888</v>
      </c>
      <c r="AA71">
        <f t="shared" si="6"/>
        <v>566.3053248211346</v>
      </c>
      <c r="AD71">
        <v>466.51588106843695</v>
      </c>
      <c r="AE71">
        <v>436.69294803209851</v>
      </c>
      <c r="AF71">
        <v>357.87519643606123</v>
      </c>
      <c r="AG71">
        <f t="shared" si="7"/>
        <v>420.36134184553225</v>
      </c>
      <c r="AK71">
        <v>986.66666666666686</v>
      </c>
      <c r="AL71">
        <v>56.131458290539378</v>
      </c>
      <c r="AM71">
        <v>986.66666666666663</v>
      </c>
      <c r="AO71">
        <v>414.11252757609827</v>
      </c>
      <c r="AP71">
        <v>5.60787594504278</v>
      </c>
    </row>
    <row r="72" spans="3:42" x14ac:dyDescent="0.25">
      <c r="C72">
        <v>627.88747242390184</v>
      </c>
      <c r="D72">
        <v>8.5027977139684374</v>
      </c>
      <c r="F72">
        <v>1</v>
      </c>
      <c r="G72">
        <v>714.65886976463287</v>
      </c>
      <c r="H72">
        <v>584.50177375353621</v>
      </c>
      <c r="I72">
        <v>565.21924101115155</v>
      </c>
      <c r="J72">
        <f t="shared" si="4"/>
        <v>621.45996150977351</v>
      </c>
      <c r="M72">
        <v>471.34113023536713</v>
      </c>
      <c r="N72">
        <v>385.49822624646384</v>
      </c>
      <c r="O72">
        <v>372.78075898884856</v>
      </c>
      <c r="P72">
        <f t="shared" si="5"/>
        <v>409.87337182355986</v>
      </c>
      <c r="S72">
        <v>1031.3333333333335</v>
      </c>
      <c r="T72">
        <v>53.611076154945458</v>
      </c>
      <c r="U72">
        <v>1031.3333333333333</v>
      </c>
      <c r="W72">
        <v>1</v>
      </c>
      <c r="X72">
        <v>526.31870562037511</v>
      </c>
      <c r="Y72">
        <v>552.37408708673036</v>
      </c>
      <c r="Z72">
        <v>630.54023148579597</v>
      </c>
      <c r="AA72">
        <f t="shared" si="6"/>
        <v>569.74434139763389</v>
      </c>
      <c r="AD72">
        <v>483.68129437962477</v>
      </c>
      <c r="AE72">
        <v>507.62591291326953</v>
      </c>
      <c r="AF72">
        <v>579.45976851420392</v>
      </c>
      <c r="AG72">
        <f t="shared" si="7"/>
        <v>523.58899193569948</v>
      </c>
      <c r="AK72">
        <v>1093.3333333333335</v>
      </c>
      <c r="AL72">
        <v>49.844698271674964</v>
      </c>
      <c r="AM72">
        <v>1093.3333333333333</v>
      </c>
      <c r="AO72">
        <v>658.34515880814786</v>
      </c>
      <c r="AP72">
        <v>46.055265879919602</v>
      </c>
    </row>
    <row r="73" spans="3:42" x14ac:dyDescent="0.25">
      <c r="C73">
        <v>988.87706341407431</v>
      </c>
      <c r="D73">
        <v>69.177991922260517</v>
      </c>
      <c r="F73">
        <v>1</v>
      </c>
      <c r="G73">
        <v>623.06683923830565</v>
      </c>
      <c r="H73">
        <v>645.96484686988742</v>
      </c>
      <c r="I73">
        <v>643.55453027708938</v>
      </c>
      <c r="J73">
        <f t="shared" si="4"/>
        <v>637.52873879509423</v>
      </c>
      <c r="K73">
        <f>AVERAGE(J72:J74)</f>
        <v>627.88747242390184</v>
      </c>
      <c r="L73">
        <f>STDEV(J72:J74)</f>
        <v>8.5027977139684374</v>
      </c>
      <c r="M73">
        <v>410.93316076169447</v>
      </c>
      <c r="N73">
        <v>426.03515313011263</v>
      </c>
      <c r="O73">
        <v>424.44546972291073</v>
      </c>
      <c r="P73">
        <f t="shared" si="5"/>
        <v>420.47126120490594</v>
      </c>
      <c r="Q73">
        <f>AVERAGE(P72:P74)</f>
        <v>414.11252757609827</v>
      </c>
      <c r="R73">
        <f>STDEV(P72:P74)</f>
        <v>5.60787594504278</v>
      </c>
      <c r="S73">
        <v>1058.0000000000002</v>
      </c>
      <c r="T73">
        <v>8.2983910116586141</v>
      </c>
      <c r="U73">
        <v>1058</v>
      </c>
      <c r="W73">
        <v>1</v>
      </c>
      <c r="X73">
        <v>648.77899851224458</v>
      </c>
      <c r="Y73">
        <v>510.68547674056202</v>
      </c>
      <c r="Z73">
        <v>581.03500669972107</v>
      </c>
      <c r="AA73">
        <f t="shared" si="6"/>
        <v>580.16649398417587</v>
      </c>
      <c r="AB73">
        <f>AVERAGE(AA72:AA74)</f>
        <v>573.21839225981455</v>
      </c>
      <c r="AC73">
        <f>STDEV(AA72:AA74)</f>
        <v>6.017232601375369</v>
      </c>
      <c r="AD73">
        <v>596.2210014877553</v>
      </c>
      <c r="AE73">
        <v>469.31452325943786</v>
      </c>
      <c r="AF73">
        <v>533.96499330027882</v>
      </c>
      <c r="AG73">
        <f t="shared" si="7"/>
        <v>533.16683934915739</v>
      </c>
      <c r="AH73">
        <f>AVERAGE(AG72:AG74)</f>
        <v>526.78160774018545</v>
      </c>
      <c r="AI73">
        <f>STDEV(AG72:AG74)</f>
        <v>5.5297727824170808</v>
      </c>
      <c r="AK73">
        <v>1113.3333333333333</v>
      </c>
      <c r="AL73">
        <v>63.457003879602368</v>
      </c>
      <c r="AM73">
        <v>1113.3333333333333</v>
      </c>
      <c r="AO73">
        <v>1427.5153459911578</v>
      </c>
      <c r="AP73">
        <v>156.1436172424784</v>
      </c>
    </row>
    <row r="74" spans="3:42" x14ac:dyDescent="0.25">
      <c r="C74">
        <v>1400.26243178662</v>
      </c>
      <c r="D74">
        <v>153.16265552024848</v>
      </c>
      <c r="F74">
        <v>1</v>
      </c>
      <c r="G74">
        <v>629.0926307203008</v>
      </c>
      <c r="H74">
        <v>620.65652264550749</v>
      </c>
      <c r="I74">
        <v>624.27199753470461</v>
      </c>
      <c r="J74">
        <f t="shared" si="4"/>
        <v>624.67371696683767</v>
      </c>
      <c r="M74">
        <v>414.90736927969925</v>
      </c>
      <c r="N74">
        <v>409.34347735449256</v>
      </c>
      <c r="O74">
        <v>411.72800246529545</v>
      </c>
      <c r="P74">
        <f t="shared" si="5"/>
        <v>411.99294969982907</v>
      </c>
      <c r="S74">
        <v>1036.6666666666667</v>
      </c>
      <c r="T74">
        <v>2.7913923258224238</v>
      </c>
      <c r="U74">
        <v>1036.6666666666667</v>
      </c>
      <c r="W74">
        <v>1</v>
      </c>
      <c r="X74">
        <v>588.85162113962758</v>
      </c>
      <c r="Y74">
        <v>518.5020911804686</v>
      </c>
      <c r="Z74">
        <v>601.87931187280526</v>
      </c>
      <c r="AA74">
        <f t="shared" si="6"/>
        <v>569.74434139763389</v>
      </c>
      <c r="AD74">
        <v>541.1483788603723</v>
      </c>
      <c r="AE74">
        <v>476.49790881953135</v>
      </c>
      <c r="AF74">
        <v>553.12068812719463</v>
      </c>
      <c r="AG74">
        <f t="shared" si="7"/>
        <v>523.58899193569948</v>
      </c>
      <c r="AK74">
        <v>1093.3333333333335</v>
      </c>
      <c r="AL74">
        <v>41.219068755680269</v>
      </c>
      <c r="AM74">
        <v>1093.3333333333333</v>
      </c>
      <c r="AO74">
        <v>2216.0126779373527</v>
      </c>
      <c r="AP74">
        <v>34.109285071491321</v>
      </c>
    </row>
    <row r="75" spans="3:42" x14ac:dyDescent="0.25">
      <c r="C75">
        <v>2610.6539887293152</v>
      </c>
      <c r="D75">
        <v>40.183678555250538</v>
      </c>
      <c r="F75">
        <v>2</v>
      </c>
      <c r="G75">
        <v>1023.5628018947028</v>
      </c>
      <c r="H75">
        <v>1122.6172665941904</v>
      </c>
      <c r="I75">
        <v>1059.5826072399709</v>
      </c>
      <c r="J75">
        <f t="shared" si="4"/>
        <v>1068.5875585762881</v>
      </c>
      <c r="M75">
        <v>681.43719810529706</v>
      </c>
      <c r="N75">
        <v>747.38273340580963</v>
      </c>
      <c r="O75">
        <v>705.41739276002886</v>
      </c>
      <c r="P75">
        <f t="shared" si="5"/>
        <v>711.41244142371181</v>
      </c>
      <c r="S75">
        <v>1780</v>
      </c>
      <c r="T75">
        <v>33.379018303085743</v>
      </c>
      <c r="U75">
        <v>1780</v>
      </c>
      <c r="W75">
        <v>2</v>
      </c>
      <c r="X75">
        <v>937.29809633489344</v>
      </c>
      <c r="Y75">
        <v>942.87725167022018</v>
      </c>
      <c r="Z75">
        <v>937.29809633489344</v>
      </c>
      <c r="AA75">
        <f t="shared" si="6"/>
        <v>939.15781478000235</v>
      </c>
      <c r="AD75">
        <v>742.70190366510656</v>
      </c>
      <c r="AE75">
        <v>747.12274832977982</v>
      </c>
      <c r="AF75">
        <v>742.70190366510656</v>
      </c>
      <c r="AG75">
        <f t="shared" si="7"/>
        <v>744.17551855333102</v>
      </c>
      <c r="AK75">
        <v>1683.3333333333335</v>
      </c>
      <c r="AL75">
        <v>2.5523758571946322</v>
      </c>
      <c r="AM75">
        <v>1683.3333333333333</v>
      </c>
    </row>
    <row r="76" spans="3:42" x14ac:dyDescent="0.25">
      <c r="F76">
        <v>2</v>
      </c>
      <c r="G76">
        <v>897.49348318626437</v>
      </c>
      <c r="H76">
        <v>1029.5661027855808</v>
      </c>
      <c r="I76">
        <v>933.51328853153257</v>
      </c>
      <c r="J76">
        <f t="shared" si="4"/>
        <v>953.52429150112584</v>
      </c>
      <c r="K76">
        <f>AVERAGE(J75:J77)</f>
        <v>988.87706341407431</v>
      </c>
      <c r="L76">
        <f>STDEV(J75:J77)</f>
        <v>69.177991922260517</v>
      </c>
      <c r="M76">
        <v>597.50651681373552</v>
      </c>
      <c r="N76">
        <v>685.43389721441895</v>
      </c>
      <c r="O76">
        <v>621.48671146846732</v>
      </c>
      <c r="P76">
        <f t="shared" si="5"/>
        <v>634.8090418322073</v>
      </c>
      <c r="Q76">
        <f>AVERAGE(P75:P77)</f>
        <v>658.34515880814786</v>
      </c>
      <c r="R76">
        <f>STDEV(P75:P77)</f>
        <v>46.055265879919602</v>
      </c>
      <c r="S76">
        <v>1588.333333333333</v>
      </c>
      <c r="T76">
        <v>45.452386304484527</v>
      </c>
      <c r="U76">
        <v>1588.3333333333333</v>
      </c>
      <c r="W76">
        <v>2</v>
      </c>
      <c r="X76">
        <v>881.5065429816259</v>
      </c>
      <c r="Y76">
        <v>926.13978566423987</v>
      </c>
      <c r="Z76">
        <v>892.66485365227948</v>
      </c>
      <c r="AA76">
        <f t="shared" si="6"/>
        <v>900.103727432715</v>
      </c>
      <c r="AB76">
        <f>AVERAGE(AA75:AA77)</f>
        <v>901.96344587782403</v>
      </c>
      <c r="AC76">
        <f>STDEV(AA75:AA77)</f>
        <v>36.300255878228221</v>
      </c>
      <c r="AD76">
        <v>698.4934570183741</v>
      </c>
      <c r="AE76">
        <v>733.86021433576013</v>
      </c>
      <c r="AF76">
        <v>707.33514634772052</v>
      </c>
      <c r="AG76">
        <f t="shared" si="7"/>
        <v>713.22960590061837</v>
      </c>
      <c r="AH76">
        <f>AVERAGE(AG75:AG77)</f>
        <v>714.70322078884271</v>
      </c>
      <c r="AI76">
        <f>STDEV(AG75:AG77)</f>
        <v>28.763815108248899</v>
      </c>
      <c r="AK76">
        <v>1613.3333333333335</v>
      </c>
      <c r="AL76">
        <v>18.405444054743153</v>
      </c>
      <c r="AM76">
        <v>1613.3333333333333</v>
      </c>
    </row>
    <row r="77" spans="3:42" x14ac:dyDescent="0.25">
      <c r="F77">
        <v>2</v>
      </c>
      <c r="G77">
        <v>999.54959833119074</v>
      </c>
      <c r="H77">
        <v>891.49018229538638</v>
      </c>
      <c r="I77">
        <v>942.51823986784962</v>
      </c>
      <c r="J77">
        <f t="shared" si="4"/>
        <v>944.51934016480891</v>
      </c>
      <c r="M77">
        <v>665.45040166880915</v>
      </c>
      <c r="N77">
        <v>593.50981770461351</v>
      </c>
      <c r="O77">
        <v>627.48176013215038</v>
      </c>
      <c r="P77">
        <f t="shared" si="5"/>
        <v>628.81399316852435</v>
      </c>
      <c r="S77">
        <v>1573.3333333333333</v>
      </c>
      <c r="T77">
        <v>35.988790462097711</v>
      </c>
      <c r="U77">
        <v>1573.3333333333333</v>
      </c>
      <c r="W77">
        <v>2</v>
      </c>
      <c r="X77">
        <v>781.0817469457445</v>
      </c>
      <c r="Y77">
        <v>898.24400898760621</v>
      </c>
      <c r="Z77">
        <v>920.56063032891313</v>
      </c>
      <c r="AA77">
        <f t="shared" si="6"/>
        <v>866.62879542075461</v>
      </c>
      <c r="AD77">
        <v>618.9182530542555</v>
      </c>
      <c r="AE77">
        <v>711.75599101239379</v>
      </c>
      <c r="AF77">
        <v>729.43936967108687</v>
      </c>
      <c r="AG77">
        <f t="shared" si="7"/>
        <v>686.70453791257876</v>
      </c>
      <c r="AK77">
        <v>1553.3333333333335</v>
      </c>
      <c r="AL77">
        <v>59.366748111775379</v>
      </c>
      <c r="AM77">
        <v>1553.3333333333333</v>
      </c>
    </row>
    <row r="78" spans="3:42" x14ac:dyDescent="0.25">
      <c r="F78">
        <v>3</v>
      </c>
      <c r="G78">
        <v>1089.3986699165059</v>
      </c>
      <c r="H78">
        <v>1386.5073980755531</v>
      </c>
      <c r="I78">
        <v>1218.1457854520929</v>
      </c>
      <c r="J78">
        <f t="shared" si="4"/>
        <v>1231.3506178147172</v>
      </c>
      <c r="M78">
        <v>1110.6013300834941</v>
      </c>
      <c r="N78">
        <v>1413.4926019244469</v>
      </c>
      <c r="O78">
        <v>1241.8542145479068</v>
      </c>
      <c r="P78">
        <f t="shared" si="5"/>
        <v>1255.3160488519493</v>
      </c>
      <c r="S78">
        <v>2486.6666666666665</v>
      </c>
      <c r="T78">
        <v>151.89370091112937</v>
      </c>
      <c r="U78">
        <v>2486.6666666666665</v>
      </c>
      <c r="W78">
        <v>3</v>
      </c>
      <c r="X78">
        <v>1181.2993373116358</v>
      </c>
      <c r="Y78">
        <v>1202.5840100559897</v>
      </c>
      <c r="Z78">
        <v>1351.5767192664662</v>
      </c>
      <c r="AA78">
        <f t="shared" si="6"/>
        <v>1245.1533555446972</v>
      </c>
      <c r="AD78">
        <v>1038.700662688364</v>
      </c>
      <c r="AE78">
        <v>1057.4159899440103</v>
      </c>
      <c r="AF78">
        <v>1188.4232807335336</v>
      </c>
      <c r="AG78">
        <f t="shared" si="7"/>
        <v>1094.8466444553026</v>
      </c>
      <c r="AK78">
        <v>2340</v>
      </c>
      <c r="AL78">
        <v>81.578220202654165</v>
      </c>
      <c r="AM78">
        <v>2340</v>
      </c>
    </row>
    <row r="79" spans="3:42" x14ac:dyDescent="0.25">
      <c r="F79">
        <v>3</v>
      </c>
      <c r="G79">
        <v>1525.1581378831083</v>
      </c>
      <c r="H79">
        <v>1495.4472650672035</v>
      </c>
      <c r="I79">
        <v>1569.7244471069653</v>
      </c>
      <c r="J79">
        <f t="shared" si="4"/>
        <v>1530.1099500190924</v>
      </c>
      <c r="K79">
        <f>AVERAGE(J78:J80)</f>
        <v>1400.26243178662</v>
      </c>
      <c r="L79">
        <f>STDEV(J78:J80)</f>
        <v>153.16265552024848</v>
      </c>
      <c r="M79">
        <v>1554.8418621168917</v>
      </c>
      <c r="N79">
        <v>1524.5527349327963</v>
      </c>
      <c r="O79">
        <v>1600.2755528930345</v>
      </c>
      <c r="P79">
        <f t="shared" si="5"/>
        <v>1559.8900499809076</v>
      </c>
      <c r="Q79">
        <f>AVERAGE(P78:P80)</f>
        <v>1427.5153459911578</v>
      </c>
      <c r="R79">
        <f>STDEV(P78:P80)</f>
        <v>156.1436172424784</v>
      </c>
      <c r="S79">
        <v>3090</v>
      </c>
      <c r="T79">
        <v>38.112982571462986</v>
      </c>
      <c r="U79">
        <v>3090</v>
      </c>
      <c r="W79">
        <v>3</v>
      </c>
      <c r="X79">
        <v>1378.1825601969085</v>
      </c>
      <c r="Y79">
        <v>1011.0219553568054</v>
      </c>
      <c r="Z79">
        <v>1319.6497101499356</v>
      </c>
      <c r="AA79">
        <f t="shared" si="6"/>
        <v>1236.2847419012166</v>
      </c>
      <c r="AB79">
        <f>AVERAGE(AA78:AA80)</f>
        <v>1298.9562783151471</v>
      </c>
      <c r="AC79">
        <f>STDEV(AA78:AA80)</f>
        <v>100.96726107362605</v>
      </c>
      <c r="AD79">
        <v>1211.8174398030915</v>
      </c>
      <c r="AE79">
        <v>888.97804464319449</v>
      </c>
      <c r="AF79">
        <v>1160.3502898500644</v>
      </c>
      <c r="AG79">
        <f t="shared" si="7"/>
        <v>1087.0485914321168</v>
      </c>
      <c r="AH79">
        <f>AVERAGE(AG78:AG80)</f>
        <v>1142.1548327959638</v>
      </c>
      <c r="AI79">
        <f>STDEV(AG78:AG80)</f>
        <v>88.779158401692797</v>
      </c>
      <c r="AK79">
        <v>2323.3333333333335</v>
      </c>
      <c r="AL79">
        <v>173.45366242895793</v>
      </c>
      <c r="AM79">
        <v>2323.3333333333335</v>
      </c>
    </row>
    <row r="80" spans="3:42" x14ac:dyDescent="0.25">
      <c r="F80">
        <v>3</v>
      </c>
      <c r="G80">
        <v>1436.0255194353942</v>
      </c>
      <c r="H80">
        <v>1554.869010699013</v>
      </c>
      <c r="I80">
        <v>1327.0856524437436</v>
      </c>
      <c r="J80">
        <f t="shared" si="4"/>
        <v>1439.3267275260503</v>
      </c>
      <c r="M80">
        <v>1463.9744805646058</v>
      </c>
      <c r="N80">
        <v>1585.1309893009868</v>
      </c>
      <c r="O80">
        <v>1352.9143475562562</v>
      </c>
      <c r="P80">
        <f t="shared" si="5"/>
        <v>1467.3399391406163</v>
      </c>
      <c r="S80">
        <v>2906.6666666666665</v>
      </c>
      <c r="T80">
        <v>116.14489618304488</v>
      </c>
      <c r="U80">
        <v>2906.6666666666665</v>
      </c>
      <c r="W80">
        <v>3</v>
      </c>
      <c r="X80">
        <v>1340.9343828942892</v>
      </c>
      <c r="Y80">
        <v>1585.708119454358</v>
      </c>
      <c r="Z80">
        <v>1319.6497101499356</v>
      </c>
      <c r="AA80">
        <f t="shared" si="6"/>
        <v>1415.4307374995276</v>
      </c>
      <c r="AD80">
        <v>1179.0656171057105</v>
      </c>
      <c r="AE80">
        <v>1394.2918805456418</v>
      </c>
      <c r="AF80">
        <v>1160.3502898500644</v>
      </c>
      <c r="AG80">
        <f t="shared" si="7"/>
        <v>1244.5692625004722</v>
      </c>
      <c r="AK80">
        <v>2660</v>
      </c>
      <c r="AL80">
        <v>130.00081782164401</v>
      </c>
      <c r="AM80">
        <v>2660</v>
      </c>
    </row>
    <row r="81" spans="1:42" x14ac:dyDescent="0.25">
      <c r="F81">
        <v>4</v>
      </c>
      <c r="G81">
        <v>2631.387773860798</v>
      </c>
      <c r="H81">
        <v>2393.3999793081257</v>
      </c>
      <c r="I81">
        <v>2799.060992750181</v>
      </c>
      <c r="J81">
        <f t="shared" si="4"/>
        <v>2607.949581973035</v>
      </c>
      <c r="M81">
        <v>2233.6122261392024</v>
      </c>
      <c r="N81">
        <v>2031.600020691875</v>
      </c>
      <c r="O81">
        <v>2375.93900724982</v>
      </c>
      <c r="P81">
        <f t="shared" si="5"/>
        <v>2213.7170846936324</v>
      </c>
      <c r="S81">
        <v>4821.6666666666679</v>
      </c>
      <c r="T81">
        <v>173.02946831621654</v>
      </c>
      <c r="U81">
        <v>4821.666666666667</v>
      </c>
      <c r="W81">
        <v>4</v>
      </c>
      <c r="X81">
        <v>1507.9516692710038</v>
      </c>
      <c r="Y81">
        <v>1464.2429252341631</v>
      </c>
      <c r="Z81">
        <v>1502.4880762663988</v>
      </c>
      <c r="AA81">
        <f t="shared" si="6"/>
        <v>1491.5608902571885</v>
      </c>
      <c r="AD81">
        <v>1252.0483307289965</v>
      </c>
      <c r="AE81">
        <v>1215.7570747658372</v>
      </c>
      <c r="AF81">
        <v>1247.5119237336016</v>
      </c>
      <c r="AG81">
        <f t="shared" si="7"/>
        <v>1238.4391097428118</v>
      </c>
      <c r="AK81">
        <v>2730</v>
      </c>
      <c r="AL81">
        <v>19.773739659697426</v>
      </c>
      <c r="AM81">
        <v>2730</v>
      </c>
    </row>
    <row r="82" spans="1:42" x14ac:dyDescent="0.25">
      <c r="F82">
        <v>4</v>
      </c>
      <c r="G82">
        <v>2477.2365887528172</v>
      </c>
      <c r="H82">
        <v>2536.7335373909855</v>
      </c>
      <c r="I82">
        <v>2942.3945508330403</v>
      </c>
      <c r="J82">
        <f t="shared" si="4"/>
        <v>2652.1215589922808</v>
      </c>
      <c r="K82">
        <f>AVERAGE(J81:J83)</f>
        <v>2610.6539887293152</v>
      </c>
      <c r="L82">
        <f>STDEV(J81:J83)</f>
        <v>40.183678555250538</v>
      </c>
      <c r="M82">
        <v>2102.7634112471837</v>
      </c>
      <c r="N82">
        <v>2153.2664626090154</v>
      </c>
      <c r="O82">
        <v>2497.6054491669606</v>
      </c>
      <c r="P82">
        <f t="shared" si="5"/>
        <v>2251.2117743410531</v>
      </c>
      <c r="Q82">
        <f>AVERAGE(P81:P83)</f>
        <v>2216.0126779373527</v>
      </c>
      <c r="R82">
        <f>STDEV(P81:P83)</f>
        <v>34.109285071491321</v>
      </c>
      <c r="S82">
        <v>4903.3333333333339</v>
      </c>
      <c r="T82">
        <v>214.87210566957074</v>
      </c>
      <c r="U82">
        <v>4903.333333333333</v>
      </c>
      <c r="W82">
        <v>4</v>
      </c>
      <c r="X82">
        <v>1748.3497614736275</v>
      </c>
      <c r="Y82">
        <v>1633.6143083769207</v>
      </c>
      <c r="Z82">
        <v>1644.541494386131</v>
      </c>
      <c r="AA82">
        <f t="shared" si="6"/>
        <v>1675.5018547455595</v>
      </c>
      <c r="AB82">
        <f>AVERAGE(AA81:AA83)</f>
        <v>1600.2256844598896</v>
      </c>
      <c r="AC82">
        <f>STDEV(AA81:AA83)</f>
        <v>96.408867639511044</v>
      </c>
      <c r="AD82">
        <v>1451.6502385263727</v>
      </c>
      <c r="AE82">
        <v>1356.3856916230795</v>
      </c>
      <c r="AF82">
        <v>1365.4585056138694</v>
      </c>
      <c r="AG82">
        <f t="shared" si="7"/>
        <v>1391.164811921107</v>
      </c>
      <c r="AH82">
        <f>AVERAGE(AG81:AG83)</f>
        <v>1328.6632044289993</v>
      </c>
      <c r="AI82">
        <f>STDEV(AG81:AG83)</f>
        <v>80.048030885417703</v>
      </c>
      <c r="AK82">
        <v>3066.6666666666665</v>
      </c>
      <c r="AL82">
        <v>52.577981248271485</v>
      </c>
      <c r="AM82">
        <v>3066.6666666666665</v>
      </c>
    </row>
    <row r="83" spans="1:42" x14ac:dyDescent="0.25">
      <c r="F83">
        <v>4</v>
      </c>
      <c r="G83">
        <v>2596.2304860291533</v>
      </c>
      <c r="H83">
        <v>2328.4942171573971</v>
      </c>
      <c r="I83">
        <v>2790.9477724813401</v>
      </c>
      <c r="J83">
        <f t="shared" si="4"/>
        <v>2571.8908252226302</v>
      </c>
      <c r="M83">
        <v>2203.7695139708476</v>
      </c>
      <c r="N83">
        <v>1976.5057828426038</v>
      </c>
      <c r="O83">
        <v>2369.0522275186609</v>
      </c>
      <c r="P83">
        <f t="shared" si="5"/>
        <v>2183.1091747773712</v>
      </c>
      <c r="S83">
        <v>4755.0000000000018</v>
      </c>
      <c r="T83">
        <v>197.08707471228374</v>
      </c>
      <c r="U83">
        <v>4755</v>
      </c>
      <c r="W83">
        <v>4</v>
      </c>
      <c r="X83">
        <v>1704.6410174367868</v>
      </c>
      <c r="Y83">
        <v>1535.2696342940292</v>
      </c>
      <c r="Z83">
        <v>1660.9322733999463</v>
      </c>
      <c r="AA83">
        <f t="shared" si="6"/>
        <v>1633.6143083769209</v>
      </c>
      <c r="AD83">
        <v>1415.3589825632134</v>
      </c>
      <c r="AE83">
        <v>1274.7303657059711</v>
      </c>
      <c r="AF83">
        <v>1379.0677266000541</v>
      </c>
      <c r="AG83">
        <f t="shared" si="7"/>
        <v>1356.3856916230795</v>
      </c>
      <c r="AK83">
        <v>2990.0000000000005</v>
      </c>
      <c r="AL83">
        <v>73.006561368261913</v>
      </c>
      <c r="AM83">
        <v>2990</v>
      </c>
    </row>
    <row r="87" spans="1:42" x14ac:dyDescent="0.25">
      <c r="X87" t="s">
        <v>44</v>
      </c>
      <c r="Y87" t="s">
        <v>99</v>
      </c>
      <c r="AG87" t="s">
        <v>44</v>
      </c>
      <c r="AH87" t="s">
        <v>102</v>
      </c>
    </row>
    <row r="88" spans="1:42" x14ac:dyDescent="0.25">
      <c r="A88" s="14"/>
      <c r="B88" s="14"/>
      <c r="C88" s="14"/>
      <c r="D88" s="14"/>
      <c r="E88" s="14" t="s">
        <v>108</v>
      </c>
      <c r="F88" s="14"/>
      <c r="G88" s="14"/>
      <c r="H88" s="14"/>
      <c r="I88" s="14"/>
      <c r="J88" s="14"/>
      <c r="K88" s="14"/>
      <c r="L88" s="14"/>
      <c r="M88" s="14" t="s">
        <v>109</v>
      </c>
      <c r="N88" s="14"/>
      <c r="O88" s="14"/>
      <c r="P88" s="14"/>
      <c r="Q88" s="14"/>
      <c r="R88" s="14"/>
      <c r="S88" s="14"/>
      <c r="T88" s="14"/>
    </row>
    <row r="89" spans="1:42" x14ac:dyDescent="0.25">
      <c r="A89" s="14"/>
      <c r="B89" s="14"/>
      <c r="C89" s="14"/>
      <c r="D89" s="14"/>
      <c r="E89" s="14"/>
      <c r="F89" s="14"/>
      <c r="G89" s="14" t="s">
        <v>107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1:42" x14ac:dyDescent="0.25">
      <c r="A90" s="14"/>
      <c r="B90" s="14"/>
      <c r="C90" s="14" t="s">
        <v>106</v>
      </c>
      <c r="D90" s="14"/>
      <c r="E90" s="14"/>
      <c r="F90" s="14"/>
      <c r="G90" s="14"/>
      <c r="H90" s="14"/>
      <c r="I90" s="14"/>
      <c r="J90" s="14"/>
      <c r="K90" s="14"/>
      <c r="L90" s="14"/>
      <c r="M90" s="14" t="s">
        <v>106</v>
      </c>
      <c r="N90" s="14"/>
      <c r="O90" s="14"/>
      <c r="P90" s="14"/>
      <c r="Q90" s="14"/>
      <c r="R90" s="14" t="s">
        <v>107</v>
      </c>
      <c r="S90" s="14"/>
      <c r="T90" s="14"/>
      <c r="V90" s="16"/>
      <c r="W90" s="16"/>
      <c r="X90" s="16"/>
      <c r="Y90" t="s">
        <v>100</v>
      </c>
      <c r="Z90" s="16"/>
      <c r="AA90" s="16"/>
      <c r="AB90" s="16"/>
      <c r="AC90" t="s">
        <v>105</v>
      </c>
      <c r="AD90" s="16"/>
      <c r="AE90" s="16"/>
      <c r="AF90" s="16"/>
      <c r="AG90" s="16"/>
      <c r="AH90" t="s">
        <v>100</v>
      </c>
      <c r="AI90" s="16"/>
      <c r="AJ90" s="16"/>
      <c r="AK90" s="16"/>
      <c r="AL90" s="16"/>
      <c r="AM90" t="s">
        <v>105</v>
      </c>
      <c r="AN90" s="16"/>
      <c r="AO90" s="16"/>
      <c r="AP90" s="16"/>
    </row>
    <row r="91" spans="1:42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</row>
    <row r="92" spans="1:42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</row>
    <row r="93" spans="1:42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</row>
    <row r="94" spans="1:42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</row>
    <row r="95" spans="1:42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1:42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</row>
    <row r="97" spans="1:42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</row>
    <row r="98" spans="1:42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</row>
    <row r="99" spans="1:42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</row>
    <row r="100" spans="1:42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</row>
    <row r="101" spans="1:42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</row>
    <row r="102" spans="1:42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</row>
    <row r="103" spans="1:42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</row>
    <row r="104" spans="1:42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2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1:42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</row>
    <row r="107" spans="1:42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1:42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1:42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1:42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1:42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1:42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1:42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1:42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1:42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1:42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1:42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1:42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1:42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1:42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1:42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1:42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1:42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1:42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1:42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1:42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</row>
    <row r="131" spans="1:42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1:42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1:42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1:42" x14ac:dyDescent="0.25"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8" spans="1:42" x14ac:dyDescent="0.25">
      <c r="B138" t="s">
        <v>110</v>
      </c>
      <c r="C138" t="s">
        <v>45</v>
      </c>
      <c r="X138" t="s">
        <v>110</v>
      </c>
      <c r="Y138" t="s">
        <v>44</v>
      </c>
    </row>
    <row r="139" spans="1:42" ht="15.75" thickBot="1" x14ac:dyDescent="0.3">
      <c r="C139" t="s">
        <v>39</v>
      </c>
      <c r="Y139" t="s">
        <v>39</v>
      </c>
    </row>
    <row r="140" spans="1:42" x14ac:dyDescent="0.25">
      <c r="B140" s="4" t="s">
        <v>49</v>
      </c>
      <c r="C140" s="5"/>
      <c r="D140" s="6"/>
      <c r="X140" s="4" t="s">
        <v>49</v>
      </c>
      <c r="Y140" s="5"/>
      <c r="Z140" s="6"/>
    </row>
    <row r="141" spans="1:42" x14ac:dyDescent="0.25">
      <c r="B141" s="7" t="s">
        <v>111</v>
      </c>
      <c r="C141" s="8" t="s">
        <v>36</v>
      </c>
      <c r="D141" s="9">
        <v>0.39300000000000002</v>
      </c>
      <c r="E141">
        <f>AVERAGE(D141:D143)</f>
        <v>0.42146666666666671</v>
      </c>
      <c r="F141">
        <f>STDEV(D141:D143)</f>
        <v>8.132658441944568E-2</v>
      </c>
      <c r="X141" s="7" t="s">
        <v>111</v>
      </c>
      <c r="Y141" s="8" t="s">
        <v>36</v>
      </c>
      <c r="Z141" s="9">
        <v>0.442</v>
      </c>
      <c r="AA141">
        <f>AVERAGE(Z141:Z143)</f>
        <v>0.4617</v>
      </c>
      <c r="AB141">
        <f>STDEV(Z141:Z143)</f>
        <v>2.9080405774335391E-2</v>
      </c>
    </row>
    <row r="142" spans="1:42" x14ac:dyDescent="0.25">
      <c r="B142" s="7"/>
      <c r="C142" s="8" t="s">
        <v>37</v>
      </c>
      <c r="D142" s="9">
        <v>0.35820000000000002</v>
      </c>
      <c r="X142" s="7"/>
      <c r="Y142" s="8" t="s">
        <v>37</v>
      </c>
      <c r="Z142" s="9">
        <v>0.44800000000000001</v>
      </c>
    </row>
    <row r="143" spans="1:42" x14ac:dyDescent="0.25">
      <c r="B143" s="7"/>
      <c r="C143" s="8" t="s">
        <v>38</v>
      </c>
      <c r="D143" s="9">
        <v>0.51319999999999999</v>
      </c>
      <c r="X143" s="7"/>
      <c r="Y143" s="8" t="s">
        <v>38</v>
      </c>
      <c r="Z143" s="9">
        <v>0.49509999999999998</v>
      </c>
    </row>
    <row r="144" spans="1:42" x14ac:dyDescent="0.25">
      <c r="B144" s="7" t="s">
        <v>112</v>
      </c>
      <c r="C144" s="8" t="s">
        <v>36</v>
      </c>
      <c r="D144" s="9">
        <v>0.1394</v>
      </c>
      <c r="E144">
        <f>AVERAGE(D144:D146)</f>
        <v>0.18373333333333333</v>
      </c>
      <c r="F144">
        <f>STDEV(D144:D146)</f>
        <v>3.8451181169547065E-2</v>
      </c>
      <c r="X144" s="7" t="s">
        <v>115</v>
      </c>
      <c r="Y144" s="8" t="s">
        <v>36</v>
      </c>
      <c r="Z144" s="9">
        <v>0.56030000000000002</v>
      </c>
      <c r="AA144">
        <f>AVERAGE(Z144:Z146)</f>
        <v>0.57999999999999996</v>
      </c>
      <c r="AB144">
        <f>STDEV(Z144:Z146)</f>
        <v>2.908040577433536E-2</v>
      </c>
    </row>
    <row r="145" spans="2:28" x14ac:dyDescent="0.25">
      <c r="B145" s="7"/>
      <c r="C145" s="8" t="s">
        <v>37</v>
      </c>
      <c r="D145" s="9">
        <v>0.20380000000000001</v>
      </c>
      <c r="X145" s="7"/>
      <c r="Y145" s="8" t="s">
        <v>37</v>
      </c>
      <c r="Z145" s="9">
        <v>0.56630000000000003</v>
      </c>
    </row>
    <row r="146" spans="2:28" x14ac:dyDescent="0.25">
      <c r="B146" s="7"/>
      <c r="C146" s="8" t="s">
        <v>38</v>
      </c>
      <c r="D146" s="9">
        <v>0.20799999999999999</v>
      </c>
      <c r="X146" s="7"/>
      <c r="Y146" s="8" t="s">
        <v>38</v>
      </c>
      <c r="Z146" s="9">
        <v>0.61339999999999995</v>
      </c>
    </row>
    <row r="147" spans="2:28" x14ac:dyDescent="0.25">
      <c r="B147" s="7" t="s">
        <v>113</v>
      </c>
      <c r="C147" s="8" t="s">
        <v>36</v>
      </c>
      <c r="D147" s="9">
        <v>0.31530000000000002</v>
      </c>
      <c r="E147">
        <f>AVERAGE(D147:D149)</f>
        <v>0.35960000000000009</v>
      </c>
      <c r="F147">
        <f>STDEV(D147:D149)</f>
        <v>3.842512199069769E-2</v>
      </c>
      <c r="X147" s="7" t="s">
        <v>113</v>
      </c>
      <c r="Y147" s="8" t="s">
        <v>36</v>
      </c>
      <c r="Z147" s="9">
        <v>0.3513</v>
      </c>
      <c r="AA147">
        <f>AVERAGE(Z147:Z149)</f>
        <v>0.34439999999999998</v>
      </c>
      <c r="AB147">
        <f>STDEV(Z147:Z149)</f>
        <v>1.2826924806827237E-2</v>
      </c>
    </row>
    <row r="148" spans="2:28" x14ac:dyDescent="0.25">
      <c r="B148" s="7"/>
      <c r="C148" s="8" t="s">
        <v>37</v>
      </c>
      <c r="D148" s="9">
        <v>0.37959999999999999</v>
      </c>
      <c r="X148" s="7"/>
      <c r="Y148" s="8" t="s">
        <v>37</v>
      </c>
      <c r="Z148" s="9">
        <v>0.3523</v>
      </c>
    </row>
    <row r="149" spans="2:28" x14ac:dyDescent="0.25">
      <c r="B149" s="7"/>
      <c r="C149" s="8" t="s">
        <v>38</v>
      </c>
      <c r="D149" s="9">
        <v>0.38390000000000002</v>
      </c>
      <c r="X149" s="7"/>
      <c r="Y149" s="8" t="s">
        <v>38</v>
      </c>
      <c r="Z149" s="9">
        <v>0.3296</v>
      </c>
    </row>
    <row r="150" spans="2:28" x14ac:dyDescent="0.25">
      <c r="B150" s="7" t="s">
        <v>114</v>
      </c>
      <c r="C150" s="8" t="s">
        <v>36</v>
      </c>
      <c r="D150" s="9">
        <v>0.27529999999999999</v>
      </c>
      <c r="E150">
        <f>AVERAGE(D150:D152)</f>
        <v>0.3196</v>
      </c>
      <c r="F150">
        <f>STDEV(D150:D152)</f>
        <v>3.8425121990697704E-2</v>
      </c>
      <c r="X150" s="7" t="s">
        <v>116</v>
      </c>
      <c r="Y150" s="8" t="s">
        <v>36</v>
      </c>
      <c r="Z150" s="9">
        <v>0.33129999999999998</v>
      </c>
      <c r="AA150">
        <f>AVERAGE(Z150:Z152)</f>
        <v>0.32439999999999997</v>
      </c>
      <c r="AB150">
        <f>STDEV(Z150:Z152)</f>
        <v>1.2826924806827237E-2</v>
      </c>
    </row>
    <row r="151" spans="2:28" x14ac:dyDescent="0.25">
      <c r="B151" s="7"/>
      <c r="C151" s="8" t="s">
        <v>37</v>
      </c>
      <c r="D151" s="9">
        <v>0.33960000000000001</v>
      </c>
      <c r="X151" s="7"/>
      <c r="Y151" s="8" t="s">
        <v>37</v>
      </c>
      <c r="Z151" s="9">
        <v>0.33229999999999998</v>
      </c>
    </row>
    <row r="152" spans="2:28" x14ac:dyDescent="0.25">
      <c r="B152" s="17"/>
      <c r="C152" s="18" t="s">
        <v>38</v>
      </c>
      <c r="D152" s="19">
        <v>0.34389999999999998</v>
      </c>
      <c r="X152" s="7"/>
      <c r="Y152" s="8" t="s">
        <v>38</v>
      </c>
      <c r="Z152" s="9">
        <v>0.30959999999999999</v>
      </c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opLeftCell="A10" workbookViewId="0">
      <selection activeCell="K18" sqref="K18"/>
    </sheetView>
  </sheetViews>
  <sheetFormatPr baseColWidth="10" defaultRowHeight="15" x14ac:dyDescent="0.25"/>
  <sheetData>
    <row r="2" spans="1:14" ht="15.75" thickBot="1" x14ac:dyDescent="0.3">
      <c r="G2" t="s">
        <v>121</v>
      </c>
      <c r="L2" t="s">
        <v>122</v>
      </c>
    </row>
    <row r="3" spans="1:14" ht="15.75" thickBot="1" x14ac:dyDescent="0.3">
      <c r="A3" t="s">
        <v>117</v>
      </c>
      <c r="C3" s="4" t="s">
        <v>48</v>
      </c>
      <c r="D3" s="5"/>
      <c r="E3" s="6"/>
      <c r="G3" t="s">
        <v>110</v>
      </c>
      <c r="H3" t="s">
        <v>45</v>
      </c>
    </row>
    <row r="4" spans="1:14" ht="15.75" thickBot="1" x14ac:dyDescent="0.3">
      <c r="C4" s="7"/>
      <c r="D4" s="8"/>
      <c r="E4" s="9"/>
      <c r="H4" t="s">
        <v>39</v>
      </c>
      <c r="L4" s="4" t="s">
        <v>48</v>
      </c>
      <c r="M4" s="5"/>
      <c r="N4" s="6"/>
    </row>
    <row r="5" spans="1:14" x14ac:dyDescent="0.25">
      <c r="C5" s="7" t="s">
        <v>35</v>
      </c>
      <c r="D5" s="8" t="s">
        <v>36</v>
      </c>
      <c r="E5" s="9">
        <v>0.42</v>
      </c>
      <c r="G5" s="4" t="s">
        <v>49</v>
      </c>
      <c r="H5" s="5"/>
      <c r="I5" s="6"/>
      <c r="L5" s="7"/>
      <c r="M5" s="8"/>
      <c r="N5" s="9"/>
    </row>
    <row r="6" spans="1:14" x14ac:dyDescent="0.25">
      <c r="C6" s="7"/>
      <c r="D6" s="8" t="s">
        <v>37</v>
      </c>
      <c r="E6" s="9">
        <v>0.43</v>
      </c>
      <c r="G6" s="7" t="s">
        <v>111</v>
      </c>
      <c r="H6" s="8" t="s">
        <v>36</v>
      </c>
      <c r="I6" s="9">
        <v>0.39300000000000002</v>
      </c>
      <c r="L6" s="7" t="s">
        <v>54</v>
      </c>
      <c r="M6" s="8" t="s">
        <v>36</v>
      </c>
      <c r="N6" s="9">
        <v>0.30959999999999999</v>
      </c>
    </row>
    <row r="7" spans="1:14" x14ac:dyDescent="0.25">
      <c r="C7" s="7"/>
      <c r="D7" s="8" t="s">
        <v>38</v>
      </c>
      <c r="E7" s="9">
        <v>0.35</v>
      </c>
      <c r="G7" s="7"/>
      <c r="H7" s="8" t="s">
        <v>37</v>
      </c>
      <c r="I7" s="9">
        <v>0.35820000000000002</v>
      </c>
      <c r="L7" s="7"/>
      <c r="M7" s="8" t="s">
        <v>37</v>
      </c>
      <c r="N7" s="9">
        <v>0.66679999999999995</v>
      </c>
    </row>
    <row r="8" spans="1:14" x14ac:dyDescent="0.25">
      <c r="C8" s="7" t="s">
        <v>39</v>
      </c>
      <c r="D8" s="8" t="s">
        <v>36</v>
      </c>
      <c r="E8" s="9">
        <v>0.28000000000000003</v>
      </c>
      <c r="G8" s="7"/>
      <c r="H8" s="8" t="s">
        <v>38</v>
      </c>
      <c r="I8" s="9">
        <v>0.51319999999999999</v>
      </c>
      <c r="L8" s="7"/>
      <c r="M8" s="8" t="s">
        <v>38</v>
      </c>
      <c r="N8" s="9">
        <v>0.6159</v>
      </c>
    </row>
    <row r="9" spans="1:14" x14ac:dyDescent="0.25">
      <c r="C9" s="7"/>
      <c r="D9" s="8" t="s">
        <v>37</v>
      </c>
      <c r="E9" s="9">
        <v>0.33</v>
      </c>
      <c r="G9" s="7" t="s">
        <v>112</v>
      </c>
      <c r="H9" s="8" t="s">
        <v>36</v>
      </c>
      <c r="I9" s="9">
        <v>0.1394</v>
      </c>
      <c r="J9">
        <f>AVERAGE(I9:I11)</f>
        <v>0.18373333333333333</v>
      </c>
      <c r="K9">
        <f>STDEV(I9:I11)</f>
        <v>3.8451181169547065E-2</v>
      </c>
      <c r="L9" s="7" t="s">
        <v>55</v>
      </c>
      <c r="M9" s="8" t="s">
        <v>36</v>
      </c>
      <c r="N9" s="9">
        <v>0.4924</v>
      </c>
    </row>
    <row r="10" spans="1:14" x14ac:dyDescent="0.25">
      <c r="C10" s="7"/>
      <c r="D10" s="8" t="s">
        <v>38</v>
      </c>
      <c r="E10" s="9">
        <v>0.31</v>
      </c>
      <c r="G10" s="7"/>
      <c r="H10" s="8" t="s">
        <v>37</v>
      </c>
      <c r="I10" s="9">
        <v>0.20380000000000001</v>
      </c>
      <c r="L10" s="7"/>
      <c r="M10" s="8" t="s">
        <v>37</v>
      </c>
      <c r="N10" s="9">
        <v>0.33839999999999998</v>
      </c>
    </row>
    <row r="11" spans="1:14" x14ac:dyDescent="0.25">
      <c r="C11" s="7" t="s">
        <v>40</v>
      </c>
      <c r="D11" s="8" t="s">
        <v>36</v>
      </c>
      <c r="E11" s="9">
        <v>0.48</v>
      </c>
      <c r="G11" s="7"/>
      <c r="H11" s="8" t="s">
        <v>38</v>
      </c>
      <c r="I11" s="9">
        <v>0.20799999999999999</v>
      </c>
      <c r="L11" s="7"/>
      <c r="M11" s="8" t="s">
        <v>38</v>
      </c>
      <c r="N11" s="9">
        <v>0.53120000000000001</v>
      </c>
    </row>
    <row r="12" spans="1:14" x14ac:dyDescent="0.25">
      <c r="C12" s="7"/>
      <c r="D12" s="8" t="s">
        <v>37</v>
      </c>
      <c r="E12" s="9">
        <v>0.4</v>
      </c>
      <c r="G12" s="7" t="s">
        <v>113</v>
      </c>
      <c r="H12" s="8" t="s">
        <v>36</v>
      </c>
      <c r="I12" s="9">
        <v>0.31530000000000002</v>
      </c>
      <c r="L12" s="7" t="s">
        <v>56</v>
      </c>
      <c r="M12" s="8" t="s">
        <v>36</v>
      </c>
      <c r="N12" s="9">
        <v>0.59089999999999998</v>
      </c>
    </row>
    <row r="13" spans="1:14" ht="15.75" thickBot="1" x14ac:dyDescent="0.3">
      <c r="C13" s="10"/>
      <c r="D13" s="11" t="s">
        <v>38</v>
      </c>
      <c r="E13" s="12">
        <v>0.36</v>
      </c>
      <c r="G13" s="7"/>
      <c r="H13" s="8" t="s">
        <v>37</v>
      </c>
      <c r="I13" s="9">
        <v>0.37959999999999999</v>
      </c>
      <c r="L13" s="7"/>
      <c r="M13" s="8" t="s">
        <v>37</v>
      </c>
      <c r="N13" s="9">
        <v>0.52029999999999998</v>
      </c>
    </row>
    <row r="14" spans="1:14" ht="15.75" thickBot="1" x14ac:dyDescent="0.3">
      <c r="E14">
        <f>AVERAGE(E5:E13)</f>
        <v>0.37333333333333329</v>
      </c>
      <c r="F14">
        <f>STDEVPA(E5:E13)</f>
        <v>6.0369234254249574E-2</v>
      </c>
      <c r="G14" s="7"/>
      <c r="H14" s="8" t="s">
        <v>38</v>
      </c>
      <c r="I14" s="9">
        <v>0.38390000000000002</v>
      </c>
      <c r="L14" s="10"/>
      <c r="M14" s="11" t="s">
        <v>38</v>
      </c>
      <c r="N14" s="12">
        <v>0.51290000000000002</v>
      </c>
    </row>
    <row r="15" spans="1:14" x14ac:dyDescent="0.25">
      <c r="A15" t="s">
        <v>118</v>
      </c>
      <c r="C15" s="4" t="s">
        <v>49</v>
      </c>
      <c r="D15" s="5"/>
      <c r="E15" s="6"/>
      <c r="G15" s="7" t="s">
        <v>114</v>
      </c>
      <c r="H15" s="8" t="s">
        <v>36</v>
      </c>
      <c r="I15" s="9">
        <v>0.27529999999999999</v>
      </c>
    </row>
    <row r="16" spans="1:14" x14ac:dyDescent="0.25">
      <c r="C16" s="7" t="s">
        <v>44</v>
      </c>
      <c r="D16" s="8" t="s">
        <v>36</v>
      </c>
      <c r="E16" s="9">
        <v>0.34179999999999999</v>
      </c>
      <c r="G16" s="7"/>
      <c r="H16" s="8" t="s">
        <v>37</v>
      </c>
      <c r="I16" s="9">
        <v>0.33960000000000001</v>
      </c>
    </row>
    <row r="17" spans="1:14" x14ac:dyDescent="0.25">
      <c r="C17" s="7"/>
      <c r="D17" s="8" t="s">
        <v>37</v>
      </c>
      <c r="E17" s="9">
        <v>0.34279999999999999</v>
      </c>
      <c r="G17" s="17"/>
      <c r="H17" s="18" t="s">
        <v>38</v>
      </c>
      <c r="I17" s="19">
        <v>0.34389999999999998</v>
      </c>
    </row>
    <row r="18" spans="1:14" x14ac:dyDescent="0.25">
      <c r="C18" s="7"/>
      <c r="D18" s="8" t="s">
        <v>38</v>
      </c>
      <c r="E18" s="9">
        <v>0.32019999999999998</v>
      </c>
      <c r="L18" t="s">
        <v>123</v>
      </c>
    </row>
    <row r="19" spans="1:14" ht="15.75" thickBot="1" x14ac:dyDescent="0.3">
      <c r="C19" s="7" t="s">
        <v>45</v>
      </c>
      <c r="D19" s="8" t="s">
        <v>36</v>
      </c>
      <c r="E19" s="9">
        <v>0.30230000000000001</v>
      </c>
    </row>
    <row r="20" spans="1:14" x14ac:dyDescent="0.25">
      <c r="C20" s="7"/>
      <c r="D20" s="8" t="s">
        <v>37</v>
      </c>
      <c r="E20" s="9">
        <v>0.36670000000000003</v>
      </c>
      <c r="L20" s="4" t="s">
        <v>48</v>
      </c>
      <c r="M20" s="5"/>
      <c r="N20" s="6"/>
    </row>
    <row r="21" spans="1:14" x14ac:dyDescent="0.25">
      <c r="C21" s="7"/>
      <c r="D21" s="8" t="s">
        <v>38</v>
      </c>
      <c r="E21" s="9">
        <v>0.37090000000000001</v>
      </c>
      <c r="G21" t="s">
        <v>110</v>
      </c>
      <c r="H21" t="s">
        <v>44</v>
      </c>
      <c r="L21" s="7"/>
      <c r="M21" s="8"/>
      <c r="N21" s="9"/>
    </row>
    <row r="22" spans="1:14" ht="15.75" thickBot="1" x14ac:dyDescent="0.3">
      <c r="C22" s="7" t="s">
        <v>46</v>
      </c>
      <c r="D22" s="8" t="s">
        <v>36</v>
      </c>
      <c r="E22" s="9">
        <v>0.3765</v>
      </c>
      <c r="H22" t="s">
        <v>35</v>
      </c>
      <c r="L22" s="7" t="s">
        <v>57</v>
      </c>
      <c r="M22" s="8" t="s">
        <v>36</v>
      </c>
      <c r="N22" s="9">
        <v>0.2702</v>
      </c>
    </row>
    <row r="23" spans="1:14" x14ac:dyDescent="0.25">
      <c r="C23" s="7"/>
      <c r="D23" s="8" t="s">
        <v>37</v>
      </c>
      <c r="E23" s="9">
        <v>0.36259999999999998</v>
      </c>
      <c r="G23" s="4" t="s">
        <v>49</v>
      </c>
      <c r="H23" s="5"/>
      <c r="I23" s="6"/>
      <c r="L23" s="7"/>
      <c r="M23" s="8" t="s">
        <v>37</v>
      </c>
      <c r="N23" s="9">
        <v>0.26950000000000002</v>
      </c>
    </row>
    <row r="24" spans="1:14" ht="15.75" thickBot="1" x14ac:dyDescent="0.3">
      <c r="C24" s="10"/>
      <c r="D24" s="11" t="s">
        <v>38</v>
      </c>
      <c r="E24" s="12">
        <v>0.37609999999999999</v>
      </c>
      <c r="G24" s="7" t="s">
        <v>111</v>
      </c>
      <c r="H24" s="8" t="s">
        <v>36</v>
      </c>
      <c r="I24" s="9">
        <v>0.442</v>
      </c>
      <c r="L24" s="7"/>
      <c r="M24" s="8" t="s">
        <v>38</v>
      </c>
      <c r="N24" s="9">
        <v>0.307</v>
      </c>
    </row>
    <row r="25" spans="1:14" ht="15.75" thickBot="1" x14ac:dyDescent="0.3">
      <c r="E25">
        <f>AVERAGE(E16:E24)</f>
        <v>0.35109999999999997</v>
      </c>
      <c r="F25">
        <f>STDEVPA(E16:E24)</f>
        <v>2.478673480356423E-2</v>
      </c>
      <c r="G25" s="7"/>
      <c r="H25" s="8" t="s">
        <v>37</v>
      </c>
      <c r="I25" s="9">
        <v>0.44800000000000001</v>
      </c>
      <c r="L25" s="7" t="s">
        <v>58</v>
      </c>
      <c r="M25" s="8" t="s">
        <v>36</v>
      </c>
      <c r="N25" s="9">
        <v>0.30680000000000002</v>
      </c>
    </row>
    <row r="26" spans="1:14" x14ac:dyDescent="0.25">
      <c r="A26" t="s">
        <v>119</v>
      </c>
      <c r="C26" s="4" t="s">
        <v>48</v>
      </c>
      <c r="D26" s="5"/>
      <c r="E26" s="6"/>
      <c r="G26" s="7"/>
      <c r="H26" s="8" t="s">
        <v>38</v>
      </c>
      <c r="I26" s="9">
        <v>0.49509999999999998</v>
      </c>
      <c r="L26" s="7"/>
      <c r="M26" s="8" t="s">
        <v>37</v>
      </c>
      <c r="N26" s="9">
        <v>0.31840000000000002</v>
      </c>
    </row>
    <row r="27" spans="1:14" x14ac:dyDescent="0.25">
      <c r="C27" s="7"/>
      <c r="D27" s="8"/>
      <c r="E27" s="9"/>
      <c r="G27" s="7" t="s">
        <v>115</v>
      </c>
      <c r="H27" s="8" t="s">
        <v>36</v>
      </c>
      <c r="I27" s="9">
        <v>0.56030000000000002</v>
      </c>
      <c r="J27">
        <f>AVERAGE(I27:I29)</f>
        <v>0.57999999999999996</v>
      </c>
      <c r="K27">
        <f>STDEV(I27:I29)</f>
        <v>2.908040577433536E-2</v>
      </c>
      <c r="L27" s="7"/>
      <c r="M27" s="8" t="s">
        <v>38</v>
      </c>
      <c r="N27" s="9">
        <v>0.30280000000000001</v>
      </c>
    </row>
    <row r="28" spans="1:14" x14ac:dyDescent="0.25">
      <c r="C28" s="7" t="s">
        <v>50</v>
      </c>
      <c r="D28" s="8" t="s">
        <v>36</v>
      </c>
      <c r="E28" s="9">
        <v>0.34949999999999998</v>
      </c>
      <c r="G28" s="7"/>
      <c r="H28" s="8" t="s">
        <v>37</v>
      </c>
      <c r="I28" s="9">
        <v>0.56630000000000003</v>
      </c>
      <c r="L28" s="7" t="s">
        <v>59</v>
      </c>
      <c r="M28" s="8" t="s">
        <v>36</v>
      </c>
      <c r="N28" s="9">
        <v>0.20799999999999999</v>
      </c>
    </row>
    <row r="29" spans="1:14" x14ac:dyDescent="0.25">
      <c r="C29" s="7"/>
      <c r="D29" s="8" t="s">
        <v>37</v>
      </c>
      <c r="E29" s="9">
        <v>0.26519999999999999</v>
      </c>
      <c r="G29" s="7"/>
      <c r="H29" s="8" t="s">
        <v>38</v>
      </c>
      <c r="I29" s="9">
        <v>0.61339999999999995</v>
      </c>
      <c r="L29" s="7"/>
      <c r="M29" s="8" t="s">
        <v>37</v>
      </c>
      <c r="N29" s="9">
        <v>0.21199999999999999</v>
      </c>
    </row>
    <row r="30" spans="1:14" ht="15.75" thickBot="1" x14ac:dyDescent="0.3">
      <c r="C30" s="7"/>
      <c r="D30" s="8" t="s">
        <v>38</v>
      </c>
      <c r="E30" s="9">
        <v>0.3281</v>
      </c>
      <c r="G30" s="7" t="s">
        <v>113</v>
      </c>
      <c r="H30" s="8" t="s">
        <v>36</v>
      </c>
      <c r="I30" s="9">
        <v>0.3513</v>
      </c>
      <c r="L30" s="10"/>
      <c r="M30" s="11" t="s">
        <v>38</v>
      </c>
      <c r="N30" s="12">
        <v>0.215</v>
      </c>
    </row>
    <row r="31" spans="1:14" x14ac:dyDescent="0.25">
      <c r="C31" s="7" t="s">
        <v>51</v>
      </c>
      <c r="D31" s="8" t="s">
        <v>36</v>
      </c>
      <c r="E31" s="9">
        <v>-0.91400000000000003</v>
      </c>
      <c r="G31" s="7"/>
      <c r="H31" s="8" t="s">
        <v>37</v>
      </c>
      <c r="I31" s="9">
        <v>0.3523</v>
      </c>
    </row>
    <row r="32" spans="1:14" x14ac:dyDescent="0.25">
      <c r="C32" s="7"/>
      <c r="D32" s="8" t="s">
        <v>37</v>
      </c>
      <c r="E32" s="9">
        <v>-0.372</v>
      </c>
      <c r="G32" s="7"/>
      <c r="H32" s="8" t="s">
        <v>38</v>
      </c>
      <c r="I32" s="9">
        <v>0.3296</v>
      </c>
    </row>
    <row r="33" spans="1:9" x14ac:dyDescent="0.25">
      <c r="C33" s="7"/>
      <c r="D33" s="8" t="s">
        <v>38</v>
      </c>
      <c r="E33" s="9">
        <v>-0.92100000000000004</v>
      </c>
      <c r="G33" s="7" t="s">
        <v>116</v>
      </c>
      <c r="H33" s="8" t="s">
        <v>36</v>
      </c>
      <c r="I33" s="9">
        <v>0.33129999999999998</v>
      </c>
    </row>
    <row r="34" spans="1:9" x14ac:dyDescent="0.25">
      <c r="C34" s="7" t="s">
        <v>52</v>
      </c>
      <c r="D34" s="8" t="s">
        <v>36</v>
      </c>
      <c r="E34" s="9">
        <v>-1.716</v>
      </c>
      <c r="G34" s="7"/>
      <c r="H34" s="8" t="s">
        <v>37</v>
      </c>
      <c r="I34" s="9">
        <v>0.33229999999999998</v>
      </c>
    </row>
    <row r="35" spans="1:9" x14ac:dyDescent="0.25">
      <c r="C35" s="7"/>
      <c r="D35" s="8" t="s">
        <v>37</v>
      </c>
      <c r="E35" s="9">
        <v>-1.528</v>
      </c>
      <c r="G35" s="7"/>
      <c r="H35" s="8" t="s">
        <v>38</v>
      </c>
      <c r="I35" s="9">
        <v>0.30959999999999999</v>
      </c>
    </row>
    <row r="36" spans="1:9" ht="15.75" thickBot="1" x14ac:dyDescent="0.3">
      <c r="C36" s="10"/>
      <c r="D36" s="11" t="s">
        <v>38</v>
      </c>
      <c r="E36" s="12">
        <v>-1.5960000000000001</v>
      </c>
    </row>
    <row r="37" spans="1:9" ht="15.75" thickBot="1" x14ac:dyDescent="0.3"/>
    <row r="38" spans="1:9" x14ac:dyDescent="0.25">
      <c r="A38" t="s">
        <v>120</v>
      </c>
      <c r="C38" s="4" t="s">
        <v>48</v>
      </c>
      <c r="D38" s="5"/>
      <c r="E38" s="6"/>
    </row>
    <row r="39" spans="1:9" x14ac:dyDescent="0.25">
      <c r="C39" s="7"/>
      <c r="D39" s="8"/>
      <c r="E39" s="9"/>
    </row>
    <row r="40" spans="1:9" x14ac:dyDescent="0.25">
      <c r="C40" s="7" t="s">
        <v>53</v>
      </c>
      <c r="D40" s="8" t="s">
        <v>36</v>
      </c>
      <c r="E40" s="9">
        <v>0.49359999999999998</v>
      </c>
    </row>
    <row r="41" spans="1:9" x14ac:dyDescent="0.25">
      <c r="C41" s="7"/>
      <c r="D41" s="8" t="s">
        <v>37</v>
      </c>
      <c r="E41" s="9">
        <v>0.49969999999999998</v>
      </c>
    </row>
    <row r="42" spans="1:9" x14ac:dyDescent="0.25">
      <c r="C42" s="7"/>
      <c r="D42" s="8" t="s">
        <v>38</v>
      </c>
      <c r="E42" s="9">
        <v>0.54679999999999995</v>
      </c>
    </row>
    <row r="43" spans="1:9" x14ac:dyDescent="0.25">
      <c r="C43" s="7" t="s">
        <v>51</v>
      </c>
      <c r="D43" s="8" t="s">
        <v>36</v>
      </c>
      <c r="E43" s="9">
        <v>0.31369999999999998</v>
      </c>
    </row>
    <row r="44" spans="1:9" x14ac:dyDescent="0.25">
      <c r="C44" s="7"/>
      <c r="D44" s="8" t="s">
        <v>37</v>
      </c>
      <c r="E44" s="9">
        <v>0.2918</v>
      </c>
    </row>
    <row r="45" spans="1:9" x14ac:dyDescent="0.25">
      <c r="C45" s="7"/>
      <c r="D45" s="8" t="s">
        <v>38</v>
      </c>
      <c r="E45" s="9">
        <v>0.45029999999999998</v>
      </c>
    </row>
    <row r="46" spans="1:9" x14ac:dyDescent="0.25">
      <c r="C46" s="7" t="s">
        <v>52</v>
      </c>
      <c r="D46" s="8" t="s">
        <v>36</v>
      </c>
      <c r="E46" s="9">
        <v>-1.431</v>
      </c>
    </row>
    <row r="47" spans="1:9" x14ac:dyDescent="0.25">
      <c r="C47" s="7"/>
      <c r="D47" s="8" t="s">
        <v>37</v>
      </c>
      <c r="E47" s="9">
        <v>-1.302</v>
      </c>
    </row>
    <row r="48" spans="1:9" ht="15.75" thickBot="1" x14ac:dyDescent="0.3">
      <c r="C48" s="10"/>
      <c r="D48" s="11" t="s">
        <v>38</v>
      </c>
      <c r="E48" s="12">
        <v>-1.5009999999999999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23"/>
  <sheetViews>
    <sheetView topLeftCell="A58" zoomScale="110" zoomScaleNormal="110" workbookViewId="0">
      <selection activeCell="O3" sqref="O3"/>
    </sheetView>
  </sheetViews>
  <sheetFormatPr baseColWidth="10" defaultRowHeight="15" x14ac:dyDescent="0.25"/>
  <sheetData>
    <row r="3" spans="3:15" x14ac:dyDescent="0.25">
      <c r="N3" t="s">
        <v>134</v>
      </c>
      <c r="O3" t="s">
        <v>135</v>
      </c>
    </row>
    <row r="4" spans="3:15" x14ac:dyDescent="0.25">
      <c r="D4" s="20" t="s">
        <v>128</v>
      </c>
      <c r="L4" t="s">
        <v>35</v>
      </c>
      <c r="M4">
        <v>-0.59199999999999997</v>
      </c>
    </row>
    <row r="5" spans="3:15" x14ac:dyDescent="0.25">
      <c r="C5" s="20" t="s">
        <v>133</v>
      </c>
      <c r="D5" s="20" t="s">
        <v>35</v>
      </c>
      <c r="E5" s="20" t="s">
        <v>39</v>
      </c>
      <c r="F5" s="20" t="s">
        <v>129</v>
      </c>
      <c r="G5" s="20" t="s">
        <v>46</v>
      </c>
      <c r="H5" s="20" t="s">
        <v>44</v>
      </c>
      <c r="I5" s="20" t="s">
        <v>45</v>
      </c>
      <c r="L5" t="s">
        <v>35</v>
      </c>
      <c r="M5">
        <v>-0.501</v>
      </c>
      <c r="N5" s="22">
        <f>(M4+M5+M6)/3</f>
        <v>-0.56799999999999995</v>
      </c>
      <c r="O5">
        <f>STDEV(M4:M6)</f>
        <v>5.8796258384356384E-2</v>
      </c>
    </row>
    <row r="6" spans="3:15" x14ac:dyDescent="0.25">
      <c r="C6" s="20"/>
      <c r="D6" s="20"/>
      <c r="E6" s="20"/>
      <c r="F6" s="20"/>
      <c r="G6" s="20"/>
      <c r="H6" s="20"/>
      <c r="I6" s="20"/>
      <c r="L6" t="s">
        <v>35</v>
      </c>
      <c r="M6">
        <v>-0.61099999999999999</v>
      </c>
      <c r="N6" s="22"/>
    </row>
    <row r="7" spans="3:15" x14ac:dyDescent="0.25">
      <c r="C7" s="21">
        <v>0</v>
      </c>
      <c r="D7" s="20">
        <v>200</v>
      </c>
      <c r="E7" s="20">
        <v>200</v>
      </c>
      <c r="F7" s="20">
        <v>200</v>
      </c>
      <c r="G7" s="20">
        <v>200</v>
      </c>
      <c r="H7" s="20">
        <v>200</v>
      </c>
      <c r="I7" s="20">
        <v>200</v>
      </c>
      <c r="L7" t="s">
        <v>39</v>
      </c>
      <c r="M7">
        <v>0.25080000000000002</v>
      </c>
      <c r="N7" s="22"/>
    </row>
    <row r="8" spans="3:15" x14ac:dyDescent="0.25">
      <c r="C8" s="21">
        <v>0</v>
      </c>
      <c r="D8" s="20">
        <v>200</v>
      </c>
      <c r="E8" s="20">
        <v>200</v>
      </c>
      <c r="F8" s="20">
        <v>200</v>
      </c>
      <c r="G8" s="20">
        <v>200</v>
      </c>
      <c r="H8" s="20">
        <v>200</v>
      </c>
      <c r="I8" s="20">
        <v>200</v>
      </c>
      <c r="L8" t="s">
        <v>39</v>
      </c>
      <c r="M8">
        <v>0.21940000000000001</v>
      </c>
      <c r="N8" s="22">
        <f>(M7+M8+M9)/3</f>
        <v>0.27493333333333336</v>
      </c>
      <c r="O8">
        <f>STDEV(M7:M9)</f>
        <v>7.0757143337851797E-2</v>
      </c>
    </row>
    <row r="9" spans="3:15" x14ac:dyDescent="0.25">
      <c r="C9" s="21">
        <v>0</v>
      </c>
      <c r="D9" s="20">
        <v>200</v>
      </c>
      <c r="E9" s="20">
        <v>200</v>
      </c>
      <c r="F9" s="20">
        <v>200</v>
      </c>
      <c r="G9" s="20">
        <v>200</v>
      </c>
      <c r="H9" s="20">
        <v>200</v>
      </c>
      <c r="I9" s="20">
        <v>200</v>
      </c>
      <c r="L9" t="s">
        <v>39</v>
      </c>
      <c r="M9">
        <v>0.35460000000000003</v>
      </c>
      <c r="N9" s="22"/>
    </row>
    <row r="10" spans="3:15" x14ac:dyDescent="0.25">
      <c r="C10" s="20">
        <v>1</v>
      </c>
      <c r="D10" s="20">
        <v>298</v>
      </c>
      <c r="E10" s="20">
        <v>357</v>
      </c>
      <c r="F10" s="20">
        <v>326</v>
      </c>
      <c r="G10" s="20">
        <v>346</v>
      </c>
      <c r="H10" s="20">
        <v>180</v>
      </c>
      <c r="I10" s="20">
        <v>322</v>
      </c>
      <c r="K10" s="14"/>
      <c r="L10" s="14" t="s">
        <v>129</v>
      </c>
      <c r="M10" s="14">
        <v>0.39900000000000002</v>
      </c>
      <c r="N10" s="23"/>
      <c r="O10" s="14"/>
    </row>
    <row r="11" spans="3:15" x14ac:dyDescent="0.25">
      <c r="C11" s="20">
        <v>1</v>
      </c>
      <c r="D11" s="20">
        <v>287</v>
      </c>
      <c r="E11" s="20">
        <v>309</v>
      </c>
      <c r="F11" s="20">
        <v>349</v>
      </c>
      <c r="G11" s="20">
        <v>364</v>
      </c>
      <c r="H11" s="20">
        <v>113</v>
      </c>
      <c r="I11" s="20">
        <v>303</v>
      </c>
      <c r="K11" s="14"/>
      <c r="L11" s="14" t="s">
        <v>129</v>
      </c>
      <c r="M11" s="14">
        <v>0.34670000000000001</v>
      </c>
      <c r="N11" s="23">
        <f>(M10+M11+M12)/3</f>
        <v>0.39030000000000004</v>
      </c>
      <c r="O11" s="14">
        <f>STDEV(M10:M12)</f>
        <v>3.9966611064737534E-2</v>
      </c>
    </row>
    <row r="12" spans="3:15" x14ac:dyDescent="0.25">
      <c r="C12" s="20">
        <v>1</v>
      </c>
      <c r="D12" s="20">
        <v>289</v>
      </c>
      <c r="E12" s="20">
        <v>329</v>
      </c>
      <c r="F12" s="20">
        <v>299</v>
      </c>
      <c r="G12" s="20">
        <v>348</v>
      </c>
      <c r="H12" s="20">
        <v>227</v>
      </c>
      <c r="I12" s="20">
        <v>308</v>
      </c>
      <c r="K12" s="14"/>
      <c r="L12" s="14" t="s">
        <v>129</v>
      </c>
      <c r="M12" s="14">
        <v>0.42520000000000002</v>
      </c>
      <c r="N12" s="23"/>
      <c r="O12" s="14"/>
    </row>
    <row r="13" spans="3:15" x14ac:dyDescent="0.25">
      <c r="C13" s="21">
        <v>2</v>
      </c>
      <c r="D13" s="20">
        <v>118</v>
      </c>
      <c r="E13" s="20">
        <v>420</v>
      </c>
      <c r="F13" s="20">
        <v>572</v>
      </c>
      <c r="G13" s="20">
        <v>660</v>
      </c>
      <c r="H13" s="20">
        <v>45</v>
      </c>
      <c r="I13" s="20">
        <v>371</v>
      </c>
      <c r="L13" t="s">
        <v>44</v>
      </c>
      <c r="M13">
        <v>-0.746</v>
      </c>
      <c r="N13" s="22"/>
    </row>
    <row r="14" spans="3:15" x14ac:dyDescent="0.25">
      <c r="C14" s="21">
        <v>2</v>
      </c>
      <c r="D14" s="20">
        <v>190</v>
      </c>
      <c r="E14" s="20">
        <v>383</v>
      </c>
      <c r="F14" s="20">
        <v>662</v>
      </c>
      <c r="G14" s="20">
        <v>609</v>
      </c>
      <c r="H14" s="20">
        <v>2</v>
      </c>
      <c r="I14" s="20">
        <v>491</v>
      </c>
      <c r="L14" t="s">
        <v>44</v>
      </c>
      <c r="M14">
        <v>-2.3029999999999999</v>
      </c>
      <c r="N14" s="22">
        <f>(M13+M14+M15)/3</f>
        <v>-1.2686666666666666</v>
      </c>
      <c r="O14">
        <f>STDEV(M13:M15)</f>
        <v>0.89577582761164809</v>
      </c>
    </row>
    <row r="15" spans="3:15" x14ac:dyDescent="0.25">
      <c r="C15" s="21">
        <v>2</v>
      </c>
      <c r="D15" s="20">
        <v>180</v>
      </c>
      <c r="E15" s="20">
        <v>565</v>
      </c>
      <c r="F15" s="20">
        <v>712</v>
      </c>
      <c r="G15" s="20">
        <v>652</v>
      </c>
      <c r="H15" s="20">
        <v>44</v>
      </c>
      <c r="I15" s="20">
        <v>368</v>
      </c>
      <c r="L15" t="s">
        <v>44</v>
      </c>
      <c r="M15">
        <v>-0.75700000000000001</v>
      </c>
      <c r="N15" s="22"/>
    </row>
    <row r="16" spans="3:15" x14ac:dyDescent="0.25">
      <c r="C16" s="20">
        <v>3</v>
      </c>
      <c r="D16" s="20">
        <v>41</v>
      </c>
      <c r="E16" s="20">
        <v>427</v>
      </c>
      <c r="F16" s="20">
        <v>801</v>
      </c>
      <c r="G16" s="20">
        <v>1277</v>
      </c>
      <c r="H16" s="20">
        <v>0</v>
      </c>
      <c r="I16" s="20">
        <v>420</v>
      </c>
      <c r="K16" s="14"/>
      <c r="L16" s="14" t="s">
        <v>46</v>
      </c>
      <c r="M16" s="14">
        <v>0.60870000000000002</v>
      </c>
      <c r="N16" s="23"/>
      <c r="O16" s="14"/>
    </row>
    <row r="17" spans="3:25" x14ac:dyDescent="0.25">
      <c r="C17" s="20">
        <v>3</v>
      </c>
      <c r="D17" s="20">
        <v>105</v>
      </c>
      <c r="E17" s="20">
        <v>389</v>
      </c>
      <c r="F17" s="20">
        <v>948</v>
      </c>
      <c r="G17" s="20">
        <v>1119</v>
      </c>
      <c r="H17" s="20">
        <v>0</v>
      </c>
      <c r="I17" s="20">
        <v>456</v>
      </c>
      <c r="K17" s="14"/>
      <c r="L17" s="14" t="s">
        <v>46</v>
      </c>
      <c r="M17" s="14">
        <v>0.5746</v>
      </c>
      <c r="N17" s="23">
        <f>(M16+M17+M18)/3</f>
        <v>0.57893333333333341</v>
      </c>
      <c r="O17" s="14">
        <f>STDEV(M16:M18)</f>
        <v>2.785396440963717E-2</v>
      </c>
    </row>
    <row r="18" spans="3:25" x14ac:dyDescent="0.25">
      <c r="C18" s="20">
        <v>3</v>
      </c>
      <c r="D18" s="20">
        <v>64</v>
      </c>
      <c r="E18" s="20">
        <v>661</v>
      </c>
      <c r="F18" s="20">
        <v>840</v>
      </c>
      <c r="G18" s="20">
        <v>1106</v>
      </c>
      <c r="H18" s="20">
        <v>0</v>
      </c>
      <c r="I18" s="20">
        <v>345</v>
      </c>
      <c r="K18" s="14"/>
      <c r="L18" s="14" t="s">
        <v>46</v>
      </c>
      <c r="M18" s="14">
        <v>0.55349999999999999</v>
      </c>
      <c r="N18" s="23"/>
      <c r="O18" s="14"/>
    </row>
    <row r="19" spans="3:25" x14ac:dyDescent="0.25">
      <c r="C19" s="21">
        <v>4</v>
      </c>
      <c r="D19" s="20">
        <v>28</v>
      </c>
      <c r="E19" s="20">
        <v>641</v>
      </c>
      <c r="F19" s="20">
        <v>938</v>
      </c>
      <c r="G19" s="20">
        <v>2184</v>
      </c>
      <c r="H19" s="20">
        <v>0</v>
      </c>
      <c r="I19" s="20">
        <v>729</v>
      </c>
      <c r="L19" t="s">
        <v>45</v>
      </c>
      <c r="M19">
        <v>0.28520000000000001</v>
      </c>
      <c r="N19" s="22"/>
    </row>
    <row r="20" spans="3:25" x14ac:dyDescent="0.25">
      <c r="C20" s="21">
        <v>4</v>
      </c>
      <c r="D20" s="20">
        <v>27</v>
      </c>
      <c r="E20" s="20">
        <v>534</v>
      </c>
      <c r="F20" s="20">
        <v>687</v>
      </c>
      <c r="G20" s="20">
        <v>2018</v>
      </c>
      <c r="H20" s="20">
        <v>0</v>
      </c>
      <c r="I20" s="20">
        <v>720</v>
      </c>
      <c r="L20" t="s">
        <v>45</v>
      </c>
      <c r="M20">
        <v>0.29709999999999998</v>
      </c>
      <c r="N20" s="22">
        <f>(M19+M20+M21)/3</f>
        <v>0.25923333333333337</v>
      </c>
      <c r="O20">
        <f>STDEV(M19:M21)</f>
        <v>5.5600569541447285E-2</v>
      </c>
    </row>
    <row r="21" spans="3:25" x14ac:dyDescent="0.25">
      <c r="C21" s="21">
        <v>4</v>
      </c>
      <c r="D21" s="20">
        <v>20</v>
      </c>
      <c r="E21" s="20">
        <v>831</v>
      </c>
      <c r="F21" s="20">
        <v>1000</v>
      </c>
      <c r="G21" s="20">
        <v>1786</v>
      </c>
      <c r="H21" s="20">
        <v>0</v>
      </c>
      <c r="I21" s="20">
        <v>502</v>
      </c>
      <c r="L21" t="s">
        <v>45</v>
      </c>
      <c r="M21">
        <v>0.19539999999999999</v>
      </c>
    </row>
    <row r="22" spans="3:25" x14ac:dyDescent="0.25">
      <c r="Y22" t="s">
        <v>45</v>
      </c>
    </row>
    <row r="23" spans="3:25" x14ac:dyDescent="0.25">
      <c r="C23" t="s">
        <v>35</v>
      </c>
      <c r="G23" t="s">
        <v>39</v>
      </c>
      <c r="K23" t="s">
        <v>130</v>
      </c>
      <c r="P23" t="s">
        <v>44</v>
      </c>
      <c r="U23" t="s">
        <v>46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CONTROL CULTURES MONO CLONAL</vt:lpstr>
      <vt:lpstr>MIXED CULTURED CONTROL</vt:lpstr>
      <vt:lpstr>MONOCULTURES WITH POLYKRIKOS</vt:lpstr>
      <vt:lpstr>MIXED CULTURES WITH POLYKRIKOS</vt:lpstr>
      <vt:lpstr>PRE CULTURES AND UNWASHED CONTR</vt:lpstr>
      <vt:lpstr>FRACTION OD STRAINS FROM MIXES</vt:lpstr>
      <vt:lpstr>µ  = growth</vt:lpstr>
      <vt:lpstr>Polykrikos GROWTH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Uwe John</dc:creator>
  <cp:lastModifiedBy>Uwe John</cp:lastModifiedBy>
  <cp:lastPrinted>2010-03-04T14:12:04Z</cp:lastPrinted>
  <dcterms:created xsi:type="dcterms:W3CDTF">2010-02-17T09:33:53Z</dcterms:created>
  <dcterms:modified xsi:type="dcterms:W3CDTF">2014-09-30T14:25:33Z</dcterms:modified>
</cp:coreProperties>
</file>