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0" yWindow="-120" windowWidth="14505" windowHeight="8340" tabRatio="885"/>
  </bookViews>
  <sheets>
    <sheet name="ussing chamber - summary" sheetId="8" r:id="rId1"/>
    <sheet name="summary FITC raw data" sheetId="10" r:id="rId2"/>
  </sheets>
  <calcPr calcId="145621"/>
</workbook>
</file>

<file path=xl/calcChain.xml><?xml version="1.0" encoding="utf-8"?>
<calcChain xmlns="http://schemas.openxmlformats.org/spreadsheetml/2006/main">
  <c r="U13" i="10" l="1"/>
  <c r="J37" i="8"/>
  <c r="J83" i="8"/>
  <c r="J84" i="8"/>
  <c r="D83" i="8"/>
  <c r="N13" i="10"/>
  <c r="S13" i="10"/>
  <c r="P45" i="10"/>
  <c r="U45" i="10"/>
  <c r="N45" i="10"/>
  <c r="S45" i="10"/>
  <c r="N44" i="10"/>
  <c r="S44" i="10"/>
  <c r="N43" i="10"/>
  <c r="S43" i="10"/>
  <c r="N42" i="10"/>
  <c r="S42" i="10"/>
  <c r="N41" i="10"/>
  <c r="S41" i="10"/>
  <c r="N40" i="10"/>
  <c r="S40" i="10"/>
  <c r="J82" i="8"/>
  <c r="O13" i="10"/>
  <c r="P13" i="10"/>
  <c r="N14" i="10"/>
  <c r="S14" i="10"/>
  <c r="O14" i="10"/>
  <c r="T14" i="10"/>
  <c r="P14" i="10"/>
  <c r="N15" i="10"/>
  <c r="S15" i="10"/>
  <c r="O15" i="10"/>
  <c r="P15" i="10"/>
  <c r="U15" i="10"/>
  <c r="N16" i="10"/>
  <c r="S16" i="10"/>
  <c r="O16" i="10"/>
  <c r="P16" i="10"/>
  <c r="D82" i="8"/>
  <c r="D84" i="8"/>
  <c r="E13" i="8"/>
  <c r="C12" i="8"/>
  <c r="J43" i="8"/>
  <c r="C15" i="8"/>
  <c r="P52" i="10"/>
  <c r="U52" i="10"/>
  <c r="O52" i="10"/>
  <c r="N52" i="10"/>
  <c r="S52" i="10"/>
  <c r="P51" i="10"/>
  <c r="O51" i="10"/>
  <c r="N51" i="10"/>
  <c r="S51" i="10"/>
  <c r="P50" i="10"/>
  <c r="U50" i="10"/>
  <c r="O50" i="10"/>
  <c r="N50" i="10"/>
  <c r="S50" i="10"/>
  <c r="P49" i="10"/>
  <c r="U49" i="10"/>
  <c r="O49" i="10"/>
  <c r="T49" i="10"/>
  <c r="N49" i="10"/>
  <c r="S49" i="10"/>
  <c r="P48" i="10"/>
  <c r="O48" i="10"/>
  <c r="N48" i="10"/>
  <c r="S48" i="10"/>
  <c r="P47" i="10"/>
  <c r="O47" i="10"/>
  <c r="N47" i="10"/>
  <c r="S47" i="10"/>
  <c r="O45" i="10"/>
  <c r="T45" i="10"/>
  <c r="P44" i="10"/>
  <c r="O44" i="10"/>
  <c r="P43" i="10"/>
  <c r="U43" i="10"/>
  <c r="O43" i="10"/>
  <c r="T43" i="10"/>
  <c r="P42" i="10"/>
  <c r="O42" i="10"/>
  <c r="P41" i="10"/>
  <c r="O41" i="10"/>
  <c r="T41" i="10"/>
  <c r="P40" i="10"/>
  <c r="O40" i="10"/>
  <c r="T40" i="10"/>
  <c r="O22" i="10"/>
  <c r="P32" i="10"/>
  <c r="O32" i="10"/>
  <c r="N32" i="10"/>
  <c r="S32" i="10"/>
  <c r="P31" i="10"/>
  <c r="U31" i="10"/>
  <c r="O31" i="10"/>
  <c r="T31" i="10"/>
  <c r="N31" i="10"/>
  <c r="S31" i="10"/>
  <c r="P30" i="10"/>
  <c r="O30" i="10"/>
  <c r="N30" i="10"/>
  <c r="S30" i="10"/>
  <c r="P29" i="10"/>
  <c r="O29" i="10"/>
  <c r="N29" i="10"/>
  <c r="S29" i="10"/>
  <c r="P28" i="10"/>
  <c r="O28" i="10"/>
  <c r="N28" i="10"/>
  <c r="S28" i="10"/>
  <c r="P27" i="10"/>
  <c r="U27" i="10"/>
  <c r="O27" i="10"/>
  <c r="T27" i="10"/>
  <c r="N27" i="10"/>
  <c r="S27" i="10"/>
  <c r="P38" i="10"/>
  <c r="O38" i="10"/>
  <c r="N38" i="10"/>
  <c r="S38" i="10"/>
  <c r="P37" i="10"/>
  <c r="O37" i="10"/>
  <c r="N37" i="10"/>
  <c r="S37" i="10"/>
  <c r="P36" i="10"/>
  <c r="U36" i="10"/>
  <c r="O36" i="10"/>
  <c r="N36" i="10"/>
  <c r="S36" i="10"/>
  <c r="P35" i="10"/>
  <c r="U35" i="10"/>
  <c r="O35" i="10"/>
  <c r="N35" i="10"/>
  <c r="S35" i="10"/>
  <c r="P34" i="10"/>
  <c r="O34" i="10"/>
  <c r="T34" i="10"/>
  <c r="N34" i="10"/>
  <c r="S34" i="10"/>
  <c r="P25" i="10"/>
  <c r="O25" i="10"/>
  <c r="N25" i="10"/>
  <c r="S25" i="10"/>
  <c r="P24" i="10"/>
  <c r="O24" i="10"/>
  <c r="N24" i="10"/>
  <c r="S24" i="10"/>
  <c r="P23" i="10"/>
  <c r="O23" i="10"/>
  <c r="N23" i="10"/>
  <c r="S23" i="10"/>
  <c r="P22" i="10"/>
  <c r="N22" i="10"/>
  <c r="S22" i="10"/>
  <c r="P21" i="10"/>
  <c r="O21" i="10"/>
  <c r="N21" i="10"/>
  <c r="S21" i="10"/>
  <c r="P20" i="10"/>
  <c r="N20" i="10"/>
  <c r="S20" i="10"/>
  <c r="O20" i="10"/>
  <c r="F83" i="8"/>
  <c r="F84" i="8"/>
  <c r="F82" i="8"/>
  <c r="H47" i="8"/>
  <c r="H82" i="8"/>
  <c r="I32" i="8"/>
  <c r="I33" i="8"/>
  <c r="J31" i="8"/>
  <c r="U14" i="10"/>
  <c r="T13" i="10"/>
  <c r="U23" i="10"/>
  <c r="U32" i="10"/>
  <c r="U38" i="10"/>
  <c r="J53" i="8"/>
  <c r="J47" i="8"/>
  <c r="J71" i="8"/>
  <c r="D90" i="10"/>
  <c r="J51" i="8"/>
  <c r="J38" i="8"/>
  <c r="J54" i="8"/>
  <c r="J52" i="8"/>
  <c r="J70" i="8"/>
  <c r="J49" i="8"/>
  <c r="J32" i="8"/>
  <c r="J68" i="8"/>
  <c r="J55" i="8"/>
  <c r="J69" i="8"/>
  <c r="J30" i="8"/>
  <c r="J63" i="8"/>
  <c r="J33" i="8"/>
  <c r="J40" i="8"/>
  <c r="J60" i="8"/>
  <c r="J29" i="8"/>
  <c r="J72" i="8"/>
  <c r="D93" i="10"/>
  <c r="J48" i="8"/>
  <c r="J59" i="8"/>
  <c r="J24" i="8"/>
  <c r="J67" i="8"/>
  <c r="J75" i="8"/>
  <c r="D99" i="10"/>
  <c r="J57" i="8"/>
  <c r="J66" i="8"/>
  <c r="J45" i="8"/>
  <c r="J39" i="8"/>
  <c r="J74" i="8"/>
  <c r="D96" i="10"/>
  <c r="J62" i="8"/>
  <c r="J26" i="8"/>
  <c r="J23" i="8"/>
  <c r="J50" i="8"/>
  <c r="J65" i="8"/>
  <c r="J36" i="8"/>
  <c r="J56" i="8"/>
  <c r="J25" i="8"/>
  <c r="H83" i="8"/>
  <c r="H84" i="8"/>
  <c r="D57" i="10"/>
  <c r="D60" i="10"/>
  <c r="D84" i="10"/>
  <c r="D33" i="10"/>
  <c r="D54" i="10"/>
  <c r="D72" i="10"/>
  <c r="D66" i="10"/>
  <c r="D30" i="10"/>
  <c r="D81" i="10"/>
  <c r="D45" i="10"/>
  <c r="D9" i="10"/>
  <c r="D36" i="10"/>
  <c r="D24" i="10"/>
  <c r="D42" i="10"/>
  <c r="D39" i="10"/>
  <c r="D3" i="10"/>
  <c r="D75" i="10"/>
  <c r="D78" i="10"/>
  <c r="D6" i="10"/>
  <c r="D63" i="10"/>
  <c r="D18" i="10"/>
  <c r="D48" i="10"/>
  <c r="D12" i="10"/>
  <c r="D15" i="10"/>
  <c r="D21" i="10"/>
  <c r="D69" i="10"/>
  <c r="D51" i="10"/>
  <c r="D87" i="10"/>
  <c r="D27" i="10"/>
  <c r="T44" i="10"/>
  <c r="T15" i="10"/>
  <c r="T16" i="10"/>
  <c r="U41" i="10"/>
  <c r="U16" i="10"/>
  <c r="U30" i="10"/>
  <c r="T51" i="10"/>
  <c r="T25" i="10"/>
  <c r="U25" i="10"/>
  <c r="T29" i="10"/>
  <c r="T42" i="10"/>
  <c r="Y40" i="10"/>
  <c r="U48" i="10"/>
  <c r="T48" i="10"/>
  <c r="T30" i="10"/>
  <c r="T21" i="10"/>
  <c r="T52" i="10"/>
  <c r="T47" i="10"/>
  <c r="U29" i="10"/>
  <c r="U40" i="10"/>
  <c r="Z40" i="10"/>
  <c r="U42" i="10"/>
  <c r="U44" i="10"/>
  <c r="U47" i="10"/>
  <c r="T50" i="10"/>
  <c r="U51" i="10"/>
  <c r="U28" i="10"/>
  <c r="U34" i="10"/>
  <c r="T22" i="10"/>
  <c r="T36" i="10"/>
  <c r="U21" i="10"/>
  <c r="T23" i="10"/>
  <c r="U24" i="10"/>
  <c r="U37" i="10"/>
  <c r="X34" i="10"/>
  <c r="X35" i="10"/>
  <c r="T24" i="10"/>
  <c r="Z13" i="10"/>
  <c r="X21" i="10"/>
  <c r="T37" i="10"/>
  <c r="T38" i="10"/>
  <c r="T28" i="10"/>
  <c r="Y13" i="10"/>
  <c r="T35" i="10"/>
  <c r="X28" i="10"/>
  <c r="X27" i="10"/>
  <c r="Z28" i="10"/>
  <c r="Z14" i="10"/>
  <c r="T20" i="10"/>
  <c r="T32" i="10"/>
  <c r="Z47" i="10"/>
  <c r="X47" i="10"/>
  <c r="X48" i="10"/>
  <c r="X40" i="10"/>
  <c r="X41" i="10"/>
  <c r="X13" i="10"/>
  <c r="X14" i="10"/>
  <c r="U20" i="10"/>
  <c r="U22" i="10"/>
  <c r="Y14" i="10"/>
  <c r="X20" i="10"/>
  <c r="Y34" i="10"/>
  <c r="Y28" i="10"/>
  <c r="Z41" i="10"/>
  <c r="Y41" i="10"/>
  <c r="Z35" i="10"/>
  <c r="Z48" i="10"/>
  <c r="Z27" i="10"/>
  <c r="Y48" i="10"/>
  <c r="Y47" i="10"/>
  <c r="Y27" i="10"/>
  <c r="Y21" i="10"/>
  <c r="Y35" i="10"/>
  <c r="Z34" i="10"/>
  <c r="Y20" i="10"/>
  <c r="Z21" i="10"/>
  <c r="Z20" i="10"/>
</calcChain>
</file>

<file path=xl/sharedStrings.xml><?xml version="1.0" encoding="utf-8"?>
<sst xmlns="http://schemas.openxmlformats.org/spreadsheetml/2006/main" count="533" uniqueCount="84">
  <si>
    <t>date</t>
  </si>
  <si>
    <t>average</t>
  </si>
  <si>
    <t>SEM</t>
  </si>
  <si>
    <t>opitcally ok after measurement</t>
  </si>
  <si>
    <t>Y</t>
  </si>
  <si>
    <t>N</t>
  </si>
  <si>
    <t xml:space="preserve">Ussing chamber experiments </t>
  </si>
  <si>
    <t>species:</t>
  </si>
  <si>
    <t>Strongylocentrotus droebachiensis</t>
  </si>
  <si>
    <t>control</t>
  </si>
  <si>
    <t>hypoosmol lu</t>
  </si>
  <si>
    <t>hyposaline lu</t>
  </si>
  <si>
    <t>hypoosmol bl</t>
  </si>
  <si>
    <t>hyposaline bl</t>
  </si>
  <si>
    <t>tissue:</t>
  </si>
  <si>
    <t>Peritoneum</t>
  </si>
  <si>
    <t>definition:</t>
  </si>
  <si>
    <t>luminal =</t>
  </si>
  <si>
    <t>coelomic side</t>
  </si>
  <si>
    <t>basolateral =</t>
  </si>
  <si>
    <t>skeleton side</t>
  </si>
  <si>
    <t>pulse [µA] =</t>
  </si>
  <si>
    <t>see table</t>
  </si>
  <si>
    <t>tissue area [cm2] =</t>
  </si>
  <si>
    <t>r=</t>
  </si>
  <si>
    <t>2cm/0.5mV</t>
  </si>
  <si>
    <t>scale (cm/mV)=</t>
  </si>
  <si>
    <t>urchin no / tissue no</t>
  </si>
  <si>
    <t>ΔR = ΔVte [cm]</t>
  </si>
  <si>
    <t>Rte [Ω*cm2]</t>
  </si>
  <si>
    <t>d urchin (cm)</t>
  </si>
  <si>
    <t>min postdissection</t>
  </si>
  <si>
    <t>amplification</t>
  </si>
  <si>
    <t>-</t>
  </si>
  <si>
    <t>n</t>
  </si>
  <si>
    <t>1-2</t>
  </si>
  <si>
    <t>1-1</t>
  </si>
  <si>
    <t>2-1</t>
  </si>
  <si>
    <t>3-1</t>
  </si>
  <si>
    <t>2-2</t>
  </si>
  <si>
    <t>urchin</t>
  </si>
  <si>
    <t>time</t>
  </si>
  <si>
    <t>0h</t>
  </si>
  <si>
    <t>30min</t>
  </si>
  <si>
    <t>Ussing lu</t>
  </si>
  <si>
    <t>Ussing bl</t>
  </si>
  <si>
    <t>Overflow</t>
  </si>
  <si>
    <t>kDa</t>
  </si>
  <si>
    <t>before FITC-addition</t>
  </si>
  <si>
    <t>3-2</t>
  </si>
  <si>
    <t>2-3</t>
  </si>
  <si>
    <t>1</t>
  </si>
  <si>
    <t>2</t>
  </si>
  <si>
    <t>3-5</t>
  </si>
  <si>
    <t>2-4</t>
  </si>
  <si>
    <t>1-4</t>
  </si>
  <si>
    <t>1-3</t>
  </si>
  <si>
    <t>12.01..11</t>
  </si>
  <si>
    <t>RFU</t>
  </si>
  <si>
    <t>R [Ohm*cm2]</t>
  </si>
  <si>
    <t>2-</t>
  </si>
  <si>
    <t>2-5</t>
  </si>
  <si>
    <t>SW background</t>
  </si>
  <si>
    <t>free</t>
  </si>
  <si>
    <t>4 kDa</t>
  </si>
  <si>
    <t>10 kDa</t>
  </si>
  <si>
    <t>40 kDa</t>
  </si>
  <si>
    <t>150 kDa</t>
  </si>
  <si>
    <t>10kDa</t>
  </si>
  <si>
    <t>500 kDA</t>
  </si>
  <si>
    <t>0.3 kDa</t>
  </si>
  <si>
    <t>0 oberhalb epithel = minus Vte</t>
  </si>
  <si>
    <t xml:space="preserve">500 kDa </t>
  </si>
  <si>
    <t>RFU - normalised to staring concentration</t>
  </si>
  <si>
    <t>free 10^-5M</t>
  </si>
  <si>
    <t>d=</t>
  </si>
  <si>
    <t>cm</t>
  </si>
  <si>
    <t>mm</t>
  </si>
  <si>
    <t xml:space="preserve">0.2mm/sec </t>
  </si>
  <si>
    <t>empty insert [cm]</t>
  </si>
  <si>
    <t>Starting M</t>
  </si>
  <si>
    <t>control SW</t>
  </si>
  <si>
    <t>empty insert [cm] =</t>
  </si>
  <si>
    <t>average and 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</si>
</sst>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0.0000"/>
    <numFmt numFmtId="167" formatCode="0.00000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i/>
      <sz val="10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0"/>
      <color theme="0" tint="-4.9989318521683403E-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4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0" xfId="0" applyFill="1" applyBorder="1"/>
    <xf numFmtId="0" fontId="3" fillId="2" borderId="0" xfId="0" applyFont="1" applyFill="1"/>
    <xf numFmtId="0" fontId="0" fillId="2" borderId="0" xfId="0" applyFill="1" applyBorder="1" applyAlignment="1">
      <alignment horizontal="center"/>
    </xf>
    <xf numFmtId="0" fontId="3" fillId="2" borderId="0" xfId="0" applyFont="1" applyFill="1" applyBorder="1"/>
    <xf numFmtId="0" fontId="4" fillId="2" borderId="0" xfId="0" applyFont="1" applyFill="1"/>
    <xf numFmtId="11" fontId="0" fillId="2" borderId="2" xfId="0" applyNumberFormat="1" applyFill="1" applyBorder="1"/>
    <xf numFmtId="0" fontId="3" fillId="2" borderId="0" xfId="0" applyFont="1" applyFill="1" applyBorder="1" applyAlignment="1">
      <alignment horizontal="center"/>
    </xf>
    <xf numFmtId="2" fontId="0" fillId="2" borderId="3" xfId="0" applyNumberFormat="1" applyFill="1" applyBorder="1"/>
    <xf numFmtId="0" fontId="0" fillId="2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4" xfId="0" applyFill="1" applyBorder="1"/>
    <xf numFmtId="0" fontId="0" fillId="3" borderId="9" xfId="0" applyFill="1" applyBorder="1"/>
    <xf numFmtId="0" fontId="7" fillId="2" borderId="0" xfId="0" applyFont="1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10" xfId="0" applyFill="1" applyBorder="1"/>
    <xf numFmtId="0" fontId="0" fillId="2" borderId="0" xfId="0" applyFill="1" applyBorder="1" applyAlignment="1">
      <alignment horizontal="right"/>
    </xf>
    <xf numFmtId="0" fontId="0" fillId="2" borderId="11" xfId="0" applyFill="1" applyBorder="1"/>
    <xf numFmtId="0" fontId="0" fillId="2" borderId="8" xfId="0" applyFill="1" applyBorder="1"/>
    <xf numFmtId="0" fontId="0" fillId="2" borderId="9" xfId="0" applyFill="1" applyBorder="1"/>
    <xf numFmtId="0" fontId="3" fillId="2" borderId="3" xfId="0" applyFont="1" applyFill="1" applyBorder="1"/>
    <xf numFmtId="14" fontId="0" fillId="2" borderId="1" xfId="0" applyNumberFormat="1" applyFill="1" applyBorder="1"/>
    <xf numFmtId="14" fontId="0" fillId="2" borderId="0" xfId="0" applyNumberFormat="1" applyFill="1" applyBorder="1"/>
    <xf numFmtId="49" fontId="0" fillId="2" borderId="0" xfId="0" applyNumberFormat="1" applyFill="1" applyBorder="1" applyAlignment="1">
      <alignment vertical="top" wrapText="1"/>
    </xf>
    <xf numFmtId="1" fontId="0" fillId="2" borderId="0" xfId="0" applyNumberFormat="1" applyFill="1" applyBorder="1" applyAlignment="1">
      <alignment horizontal="center"/>
    </xf>
    <xf numFmtId="165" fontId="0" fillId="2" borderId="0" xfId="0" applyNumberFormat="1" applyFill="1" applyBorder="1"/>
    <xf numFmtId="0" fontId="0" fillId="4" borderId="0" xfId="0" applyFill="1" applyBorder="1" applyAlignment="1">
      <alignment horizontal="right"/>
    </xf>
    <xf numFmtId="1" fontId="0" fillId="2" borderId="1" xfId="0" applyNumberForma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9" fontId="0" fillId="2" borderId="3" xfId="0" applyNumberFormat="1" applyFill="1" applyBorder="1" applyAlignment="1">
      <alignment horizontal="center"/>
    </xf>
    <xf numFmtId="49" fontId="0" fillId="2" borderId="12" xfId="0" applyNumberFormat="1" applyFill="1" applyBorder="1" applyAlignment="1">
      <alignment horizontal="center"/>
    </xf>
    <xf numFmtId="0" fontId="0" fillId="2" borderId="0" xfId="0" applyNumberFormat="1" applyFill="1" applyBorder="1" applyAlignment="1">
      <alignment horizontal="center"/>
    </xf>
    <xf numFmtId="0" fontId="0" fillId="2" borderId="3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0" xfId="0" applyNumberFormat="1" applyFill="1" applyBorder="1"/>
    <xf numFmtId="0" fontId="0" fillId="2" borderId="3" xfId="0" applyFill="1" applyBorder="1"/>
    <xf numFmtId="166" fontId="0" fillId="2" borderId="0" xfId="0" applyNumberFormat="1" applyFill="1" applyBorder="1" applyAlignment="1">
      <alignment horizontal="right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right"/>
    </xf>
    <xf numFmtId="0" fontId="6" fillId="2" borderId="1" xfId="0" applyFont="1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0" fillId="2" borderId="1" xfId="0" applyNumberFormat="1" applyFill="1" applyBorder="1" applyAlignment="1">
      <alignment horizontal="center"/>
    </xf>
    <xf numFmtId="49" fontId="0" fillId="2" borderId="14" xfId="0" applyNumberFormat="1" applyFill="1" applyBorder="1" applyAlignment="1">
      <alignment horizontal="center"/>
    </xf>
    <xf numFmtId="0" fontId="0" fillId="2" borderId="12" xfId="0" applyNumberFormat="1" applyFill="1" applyBorder="1" applyAlignment="1">
      <alignment horizontal="center"/>
    </xf>
    <xf numFmtId="14" fontId="9" fillId="2" borderId="1" xfId="0" applyNumberFormat="1" applyFont="1" applyFill="1" applyBorder="1"/>
    <xf numFmtId="1" fontId="0" fillId="2" borderId="15" xfId="0" applyNumberFormat="1" applyFill="1" applyBorder="1" applyAlignment="1">
      <alignment horizontal="center"/>
    </xf>
    <xf numFmtId="0" fontId="0" fillId="2" borderId="15" xfId="0" applyFill="1" applyBorder="1"/>
    <xf numFmtId="14" fontId="3" fillId="2" borderId="1" xfId="0" applyNumberFormat="1" applyFont="1" applyFill="1" applyBorder="1"/>
    <xf numFmtId="14" fontId="3" fillId="2" borderId="13" xfId="0" applyNumberFormat="1" applyFont="1" applyFill="1" applyBorder="1"/>
    <xf numFmtId="14" fontId="3" fillId="2" borderId="0" xfId="0" applyNumberFormat="1" applyFont="1" applyFill="1" applyBorder="1"/>
    <xf numFmtId="0" fontId="3" fillId="2" borderId="1" xfId="0" applyFont="1" applyFill="1" applyBorder="1"/>
    <xf numFmtId="49" fontId="3" fillId="2" borderId="0" xfId="0" applyNumberFormat="1" applyFont="1" applyFill="1" applyBorder="1" applyAlignment="1">
      <alignment horizontal="center"/>
    </xf>
    <xf numFmtId="49" fontId="0" fillId="2" borderId="0" xfId="0" applyNumberFormat="1" applyFill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3" fillId="2" borderId="15" xfId="0" applyFont="1" applyFill="1" applyBorder="1"/>
    <xf numFmtId="0" fontId="6" fillId="2" borderId="15" xfId="0" applyFont="1" applyFill="1" applyBorder="1" applyAlignment="1">
      <alignment horizontal="center"/>
    </xf>
    <xf numFmtId="2" fontId="3" fillId="2" borderId="0" xfId="0" applyNumberFormat="1" applyFont="1" applyFill="1" applyBorder="1" applyAlignment="1">
      <alignment horizontal="center"/>
    </xf>
    <xf numFmtId="2" fontId="0" fillId="2" borderId="0" xfId="0" applyNumberFormat="1" applyFill="1" applyAlignment="1">
      <alignment horizontal="center"/>
    </xf>
    <xf numFmtId="2" fontId="0" fillId="5" borderId="0" xfId="0" applyNumberFormat="1" applyFill="1" applyAlignment="1">
      <alignment horizontal="center"/>
    </xf>
    <xf numFmtId="2" fontId="0" fillId="5" borderId="1" xfId="0" applyNumberFormat="1" applyFill="1" applyBorder="1" applyAlignment="1">
      <alignment horizontal="center"/>
    </xf>
    <xf numFmtId="2" fontId="0" fillId="5" borderId="15" xfId="0" applyNumberFormat="1" applyFill="1" applyBorder="1" applyAlignment="1">
      <alignment horizontal="center"/>
    </xf>
    <xf numFmtId="0" fontId="3" fillId="5" borderId="0" xfId="0" applyFont="1" applyFill="1" applyBorder="1"/>
    <xf numFmtId="49" fontId="0" fillId="5" borderId="0" xfId="0" applyNumberFormat="1" applyFill="1" applyAlignment="1">
      <alignment horizontal="center"/>
    </xf>
    <xf numFmtId="0" fontId="3" fillId="5" borderId="1" xfId="0" applyFont="1" applyFill="1" applyBorder="1"/>
    <xf numFmtId="49" fontId="0" fillId="5" borderId="1" xfId="0" applyNumberFormat="1" applyFill="1" applyBorder="1" applyAlignment="1">
      <alignment horizontal="center"/>
    </xf>
    <xf numFmtId="0" fontId="3" fillId="5" borderId="15" xfId="0" applyFont="1" applyFill="1" applyBorder="1"/>
    <xf numFmtId="49" fontId="0" fillId="5" borderId="15" xfId="0" applyNumberFormat="1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14" fontId="3" fillId="2" borderId="0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center"/>
    </xf>
    <xf numFmtId="0" fontId="6" fillId="2" borderId="12" xfId="0" applyNumberFormat="1" applyFont="1" applyFill="1" applyBorder="1" applyAlignment="1">
      <alignment horizontal="center"/>
    </xf>
    <xf numFmtId="0" fontId="3" fillId="6" borderId="15" xfId="0" applyFont="1" applyFill="1" applyBorder="1"/>
    <xf numFmtId="0" fontId="6" fillId="2" borderId="17" xfId="0" applyNumberFormat="1" applyFont="1" applyFill="1" applyBorder="1" applyAlignment="1">
      <alignment horizontal="center"/>
    </xf>
    <xf numFmtId="14" fontId="3" fillId="2" borderId="1" xfId="0" applyNumberFormat="1" applyFont="1" applyFill="1" applyBorder="1" applyAlignment="1">
      <alignment horizontal="center"/>
    </xf>
    <xf numFmtId="0" fontId="3" fillId="7" borderId="0" xfId="0" applyFont="1" applyFill="1"/>
    <xf numFmtId="49" fontId="0" fillId="7" borderId="0" xfId="0" applyNumberFormat="1" applyFill="1" applyAlignment="1">
      <alignment horizontal="center"/>
    </xf>
    <xf numFmtId="2" fontId="0" fillId="7" borderId="0" xfId="0" applyNumberFormat="1" applyFill="1" applyAlignment="1">
      <alignment horizontal="center"/>
    </xf>
    <xf numFmtId="0" fontId="0" fillId="7" borderId="0" xfId="0" applyFill="1"/>
    <xf numFmtId="0" fontId="3" fillId="7" borderId="15" xfId="0" applyFont="1" applyFill="1" applyBorder="1"/>
    <xf numFmtId="49" fontId="0" fillId="7" borderId="15" xfId="0" applyNumberFormat="1" applyFill="1" applyBorder="1" applyAlignment="1">
      <alignment horizontal="center"/>
    </xf>
    <xf numFmtId="2" fontId="0" fillId="7" borderId="15" xfId="0" applyNumberFormat="1" applyFill="1" applyBorder="1" applyAlignment="1">
      <alignment horizontal="center"/>
    </xf>
    <xf numFmtId="0" fontId="3" fillId="7" borderId="1" xfId="0" applyFont="1" applyFill="1" applyBorder="1"/>
    <xf numFmtId="49" fontId="0" fillId="7" borderId="1" xfId="0" applyNumberFormat="1" applyFill="1" applyBorder="1" applyAlignment="1">
      <alignment horizontal="center"/>
    </xf>
    <xf numFmtId="2" fontId="0" fillId="7" borderId="1" xfId="0" applyNumberFormat="1" applyFill="1" applyBorder="1" applyAlignment="1">
      <alignment horizontal="center"/>
    </xf>
    <xf numFmtId="1" fontId="0" fillId="7" borderId="0" xfId="0" applyNumberFormat="1" applyFill="1" applyAlignment="1">
      <alignment horizontal="center"/>
    </xf>
    <xf numFmtId="1" fontId="0" fillId="7" borderId="15" xfId="0" applyNumberFormat="1" applyFill="1" applyBorder="1" applyAlignment="1">
      <alignment horizontal="center"/>
    </xf>
    <xf numFmtId="1" fontId="0" fillId="7" borderId="1" xfId="0" applyNumberFormat="1" applyFill="1" applyBorder="1" applyAlignment="1">
      <alignment horizontal="center"/>
    </xf>
    <xf numFmtId="14" fontId="3" fillId="2" borderId="17" xfId="0" applyNumberFormat="1" applyFont="1" applyFill="1" applyBorder="1"/>
    <xf numFmtId="0" fontId="0" fillId="2" borderId="17" xfId="0" applyFill="1" applyBorder="1" applyAlignment="1">
      <alignment horizontal="center"/>
    </xf>
    <xf numFmtId="2" fontId="0" fillId="2" borderId="17" xfId="0" applyNumberForma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center"/>
    </xf>
    <xf numFmtId="2" fontId="3" fillId="2" borderId="17" xfId="0" applyNumberFormat="1" applyFont="1" applyFill="1" applyBorder="1" applyAlignment="1">
      <alignment horizontal="center"/>
    </xf>
    <xf numFmtId="2" fontId="3" fillId="2" borderId="0" xfId="0" applyNumberFormat="1" applyFont="1" applyFill="1" applyBorder="1"/>
    <xf numFmtId="16" fontId="0" fillId="2" borderId="0" xfId="0" applyNumberFormat="1" applyFill="1" applyBorder="1" applyAlignment="1">
      <alignment horizontal="center"/>
    </xf>
    <xf numFmtId="49" fontId="0" fillId="2" borderId="15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6" borderId="0" xfId="0" applyNumberFormat="1" applyFill="1" applyAlignment="1">
      <alignment horizontal="center"/>
    </xf>
    <xf numFmtId="2" fontId="0" fillId="6" borderId="0" xfId="0" applyNumberFormat="1" applyFill="1" applyAlignment="1">
      <alignment horizontal="center"/>
    </xf>
    <xf numFmtId="49" fontId="0" fillId="6" borderId="15" xfId="0" applyNumberFormat="1" applyFill="1" applyBorder="1" applyAlignment="1">
      <alignment horizontal="center"/>
    </xf>
    <xf numFmtId="2" fontId="0" fillId="6" borderId="15" xfId="0" applyNumberFormat="1" applyFill="1" applyBorder="1" applyAlignment="1">
      <alignment horizontal="center"/>
    </xf>
    <xf numFmtId="1" fontId="0" fillId="6" borderId="0" xfId="0" applyNumberFormat="1" applyFill="1" applyAlignment="1">
      <alignment horizontal="center"/>
    </xf>
    <xf numFmtId="0" fontId="0" fillId="7" borderId="0" xfId="0" applyFill="1" applyBorder="1"/>
    <xf numFmtId="0" fontId="3" fillId="2" borderId="1" xfId="0" applyFont="1" applyFill="1" applyBorder="1" applyAlignment="1">
      <alignment horizontal="right"/>
    </xf>
    <xf numFmtId="49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0" fontId="3" fillId="6" borderId="0" xfId="0" applyFont="1" applyFill="1"/>
    <xf numFmtId="0" fontId="3" fillId="6" borderId="1" xfId="0" applyFont="1" applyFill="1" applyBorder="1"/>
    <xf numFmtId="0" fontId="3" fillId="2" borderId="0" xfId="0" applyFont="1" applyFill="1" applyBorder="1" applyAlignment="1">
      <alignment horizontal="right"/>
    </xf>
    <xf numFmtId="14" fontId="3" fillId="5" borderId="0" xfId="0" applyNumberFormat="1" applyFont="1" applyFill="1" applyAlignment="1">
      <alignment horizontal="right"/>
    </xf>
    <xf numFmtId="0" fontId="3" fillId="5" borderId="0" xfId="0" applyFont="1" applyFill="1" applyAlignment="1">
      <alignment horizontal="right"/>
    </xf>
    <xf numFmtId="0" fontId="3" fillId="5" borderId="1" xfId="0" applyFont="1" applyFill="1" applyBorder="1" applyAlignment="1">
      <alignment horizontal="right"/>
    </xf>
    <xf numFmtId="0" fontId="3" fillId="5" borderId="15" xfId="0" applyFont="1" applyFill="1" applyBorder="1" applyAlignment="1">
      <alignment horizontal="right"/>
    </xf>
    <xf numFmtId="14" fontId="3" fillId="7" borderId="0" xfId="0" applyNumberFormat="1" applyFont="1" applyFill="1" applyAlignment="1">
      <alignment horizontal="right"/>
    </xf>
    <xf numFmtId="0" fontId="3" fillId="7" borderId="0" xfId="0" applyFont="1" applyFill="1" applyAlignment="1">
      <alignment horizontal="right"/>
    </xf>
    <xf numFmtId="0" fontId="3" fillId="7" borderId="15" xfId="0" applyFont="1" applyFill="1" applyBorder="1" applyAlignment="1">
      <alignment horizontal="right"/>
    </xf>
    <xf numFmtId="0" fontId="3" fillId="6" borderId="0" xfId="0" applyFont="1" applyFill="1" applyAlignment="1">
      <alignment horizontal="right"/>
    </xf>
    <xf numFmtId="0" fontId="3" fillId="6" borderId="15" xfId="0" applyFont="1" applyFill="1" applyBorder="1" applyAlignment="1">
      <alignment horizontal="right"/>
    </xf>
    <xf numFmtId="14" fontId="3" fillId="6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right"/>
    </xf>
    <xf numFmtId="16" fontId="0" fillId="2" borderId="1" xfId="0" applyNumberFormat="1" applyFill="1" applyBorder="1" applyAlignment="1">
      <alignment horizontal="center"/>
    </xf>
    <xf numFmtId="0" fontId="3" fillId="8" borderId="0" xfId="0" applyFont="1" applyFill="1" applyAlignment="1">
      <alignment horizontal="right"/>
    </xf>
    <xf numFmtId="0" fontId="3" fillId="8" borderId="0" xfId="0" applyFont="1" applyFill="1"/>
    <xf numFmtId="49" fontId="0" fillId="8" borderId="0" xfId="0" applyNumberFormat="1" applyFill="1" applyAlignment="1">
      <alignment horizontal="center"/>
    </xf>
    <xf numFmtId="2" fontId="0" fillId="8" borderId="0" xfId="0" applyNumberFormat="1" applyFill="1" applyAlignment="1">
      <alignment horizontal="center"/>
    </xf>
    <xf numFmtId="0" fontId="3" fillId="8" borderId="15" xfId="0" applyFont="1" applyFill="1" applyBorder="1"/>
    <xf numFmtId="0" fontId="3" fillId="8" borderId="15" xfId="0" applyFont="1" applyFill="1" applyBorder="1" applyAlignment="1">
      <alignment horizontal="right"/>
    </xf>
    <xf numFmtId="49" fontId="0" fillId="8" borderId="15" xfId="0" applyNumberFormat="1" applyFill="1" applyBorder="1" applyAlignment="1">
      <alignment horizontal="center"/>
    </xf>
    <xf numFmtId="2" fontId="0" fillId="8" borderId="15" xfId="0" applyNumberFormat="1" applyFill="1" applyBorder="1" applyAlignment="1">
      <alignment horizontal="center"/>
    </xf>
    <xf numFmtId="14" fontId="3" fillId="8" borderId="0" xfId="0" applyNumberFormat="1" applyFont="1" applyFill="1" applyAlignment="1">
      <alignment horizontal="right"/>
    </xf>
    <xf numFmtId="2" fontId="0" fillId="2" borderId="13" xfId="0" applyNumberFormat="1" applyFill="1" applyBorder="1" applyAlignment="1">
      <alignment horizontal="center"/>
    </xf>
    <xf numFmtId="2" fontId="3" fillId="2" borderId="13" xfId="0" applyNumberFormat="1" applyFont="1" applyFill="1" applyBorder="1" applyAlignment="1">
      <alignment horizontal="center"/>
    </xf>
    <xf numFmtId="1" fontId="3" fillId="2" borderId="0" xfId="0" applyNumberFormat="1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" fontId="0" fillId="5" borderId="0" xfId="0" applyNumberFormat="1" applyFill="1" applyAlignment="1">
      <alignment horizontal="center"/>
    </xf>
    <xf numFmtId="1" fontId="0" fillId="5" borderId="1" xfId="0" applyNumberFormat="1" applyFill="1" applyBorder="1" applyAlignment="1">
      <alignment horizontal="center"/>
    </xf>
    <xf numFmtId="1" fontId="0" fillId="5" borderId="15" xfId="0" applyNumberFormat="1" applyFill="1" applyBorder="1" applyAlignment="1">
      <alignment horizontal="center"/>
    </xf>
    <xf numFmtId="1" fontId="0" fillId="6" borderId="15" xfId="0" applyNumberFormat="1" applyFill="1" applyBorder="1" applyAlignment="1">
      <alignment horizontal="center"/>
    </xf>
    <xf numFmtId="1" fontId="0" fillId="8" borderId="0" xfId="0" applyNumberFormat="1" applyFill="1" applyAlignment="1">
      <alignment horizontal="center"/>
    </xf>
    <xf numFmtId="1" fontId="0" fillId="8" borderId="15" xfId="0" applyNumberFormat="1" applyFill="1" applyBorder="1" applyAlignment="1">
      <alignment horizontal="center"/>
    </xf>
    <xf numFmtId="1" fontId="0" fillId="2" borderId="0" xfId="0" applyNumberFormat="1" applyFill="1" applyAlignment="1">
      <alignment horizontal="center"/>
    </xf>
    <xf numFmtId="0" fontId="3" fillId="8" borderId="1" xfId="0" applyFont="1" applyFill="1" applyBorder="1"/>
    <xf numFmtId="49" fontId="0" fillId="8" borderId="1" xfId="0" applyNumberFormat="1" applyFill="1" applyBorder="1" applyAlignment="1">
      <alignment horizontal="center"/>
    </xf>
    <xf numFmtId="2" fontId="0" fillId="8" borderId="1" xfId="0" applyNumberFormat="1" applyFill="1" applyBorder="1" applyAlignment="1">
      <alignment horizontal="center"/>
    </xf>
    <xf numFmtId="1" fontId="0" fillId="8" borderId="1" xfId="0" applyNumberFormat="1" applyFill="1" applyBorder="1" applyAlignment="1">
      <alignment horizontal="center"/>
    </xf>
    <xf numFmtId="14" fontId="3" fillId="9" borderId="0" xfId="0" applyNumberFormat="1" applyFont="1" applyFill="1" applyAlignment="1">
      <alignment horizontal="right"/>
    </xf>
    <xf numFmtId="0" fontId="3" fillId="9" borderId="0" xfId="0" applyFont="1" applyFill="1"/>
    <xf numFmtId="49" fontId="0" fillId="9" borderId="0" xfId="0" applyNumberFormat="1" applyFill="1" applyAlignment="1">
      <alignment horizontal="center"/>
    </xf>
    <xf numFmtId="2" fontId="0" fillId="9" borderId="0" xfId="0" applyNumberFormat="1" applyFill="1" applyAlignment="1">
      <alignment horizontal="center"/>
    </xf>
    <xf numFmtId="1" fontId="0" fillId="9" borderId="0" xfId="0" applyNumberFormat="1" applyFill="1" applyAlignment="1">
      <alignment horizontal="center"/>
    </xf>
    <xf numFmtId="0" fontId="3" fillId="9" borderId="0" xfId="0" applyFont="1" applyFill="1" applyAlignment="1">
      <alignment horizontal="right"/>
    </xf>
    <xf numFmtId="0" fontId="3" fillId="9" borderId="1" xfId="0" applyFont="1" applyFill="1" applyBorder="1"/>
    <xf numFmtId="49" fontId="0" fillId="9" borderId="1" xfId="0" applyNumberFormat="1" applyFill="1" applyBorder="1" applyAlignment="1">
      <alignment horizontal="center"/>
    </xf>
    <xf numFmtId="2" fontId="0" fillId="9" borderId="1" xfId="0" applyNumberFormat="1" applyFill="1" applyBorder="1" applyAlignment="1">
      <alignment horizontal="center"/>
    </xf>
    <xf numFmtId="1" fontId="0" fillId="9" borderId="1" xfId="0" applyNumberFormat="1" applyFill="1" applyBorder="1" applyAlignment="1">
      <alignment horizontal="center"/>
    </xf>
    <xf numFmtId="0" fontId="3" fillId="9" borderId="15" xfId="0" applyFont="1" applyFill="1" applyBorder="1" applyAlignment="1">
      <alignment horizontal="right"/>
    </xf>
    <xf numFmtId="0" fontId="3" fillId="9" borderId="15" xfId="0" applyFont="1" applyFill="1" applyBorder="1"/>
    <xf numFmtId="49" fontId="0" fillId="9" borderId="15" xfId="0" applyNumberFormat="1" applyFill="1" applyBorder="1" applyAlignment="1">
      <alignment horizontal="center"/>
    </xf>
    <xf numFmtId="2" fontId="0" fillId="9" borderId="15" xfId="0" applyNumberFormat="1" applyFill="1" applyBorder="1" applyAlignment="1">
      <alignment horizontal="center"/>
    </xf>
    <xf numFmtId="1" fontId="0" fillId="9" borderId="15" xfId="0" applyNumberFormat="1" applyFill="1" applyBorder="1" applyAlignment="1">
      <alignment horizontal="center"/>
    </xf>
    <xf numFmtId="0" fontId="0" fillId="2" borderId="16" xfId="0" applyNumberForma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14" fontId="3" fillId="2" borderId="0" xfId="0" applyNumberFormat="1" applyFont="1" applyFill="1" applyAlignment="1">
      <alignment horizontal="right"/>
    </xf>
    <xf numFmtId="0" fontId="3" fillId="2" borderId="15" xfId="0" applyFont="1" applyFill="1" applyBorder="1" applyAlignment="1">
      <alignment horizontal="right"/>
    </xf>
    <xf numFmtId="2" fontId="0" fillId="2" borderId="15" xfId="0" applyNumberForma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" fillId="2" borderId="0" xfId="0" applyFont="1" applyFill="1" applyBorder="1"/>
    <xf numFmtId="0" fontId="1" fillId="2" borderId="18" xfId="0" applyFont="1" applyFill="1" applyBorder="1"/>
    <xf numFmtId="11" fontId="0" fillId="2" borderId="19" xfId="0" applyNumberFormat="1" applyFill="1" applyBorder="1"/>
    <xf numFmtId="0" fontId="1" fillId="2" borderId="20" xfId="0" applyFont="1" applyFill="1" applyBorder="1"/>
    <xf numFmtId="0" fontId="1" fillId="2" borderId="21" xfId="0" applyFont="1" applyFill="1" applyBorder="1"/>
    <xf numFmtId="2" fontId="1" fillId="2" borderId="0" xfId="0" applyNumberFormat="1" applyFont="1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0" fontId="0" fillId="10" borderId="0" xfId="0" applyFill="1"/>
    <xf numFmtId="166" fontId="3" fillId="4" borderId="0" xfId="0" applyNumberFormat="1" applyFont="1" applyFill="1" applyBorder="1" applyAlignment="1">
      <alignment horizontal="right"/>
    </xf>
    <xf numFmtId="167" fontId="3" fillId="4" borderId="0" xfId="0" applyNumberFormat="1" applyFont="1" applyFill="1" applyBorder="1" applyAlignment="1">
      <alignment horizontal="right"/>
    </xf>
    <xf numFmtId="166" fontId="3" fillId="2" borderId="0" xfId="0" applyNumberFormat="1" applyFont="1" applyFill="1" applyBorder="1" applyAlignment="1">
      <alignment horizontal="right"/>
    </xf>
    <xf numFmtId="0" fontId="0" fillId="10" borderId="0" xfId="0" applyFill="1" applyBorder="1"/>
    <xf numFmtId="0" fontId="0" fillId="10" borderId="0" xfId="0" applyFill="1" applyBorder="1" applyAlignment="1">
      <alignment horizontal="center"/>
    </xf>
    <xf numFmtId="0" fontId="10" fillId="10" borderId="0" xfId="0" applyFont="1" applyFill="1" applyBorder="1"/>
    <xf numFmtId="167" fontId="0" fillId="2" borderId="0" xfId="0" applyNumberFormat="1" applyFill="1" applyBorder="1" applyAlignment="1">
      <alignment horizontal="center"/>
    </xf>
    <xf numFmtId="0" fontId="3" fillId="10" borderId="0" xfId="0" applyFont="1" applyFill="1"/>
    <xf numFmtId="0" fontId="3" fillId="2" borderId="11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3" fillId="10" borderId="0" xfId="0" applyFont="1" applyFill="1" applyBorder="1"/>
    <xf numFmtId="165" fontId="3" fillId="2" borderId="0" xfId="0" applyNumberFormat="1" applyFont="1" applyFill="1" applyBorder="1" applyAlignment="1">
      <alignment horizontal="right"/>
    </xf>
    <xf numFmtId="11" fontId="0" fillId="2" borderId="1" xfId="0" applyNumberFormat="1" applyFill="1" applyBorder="1"/>
    <xf numFmtId="11" fontId="0" fillId="2" borderId="20" xfId="0" applyNumberFormat="1" applyFill="1" applyBorder="1" applyAlignment="1">
      <alignment horizontal="center"/>
    </xf>
    <xf numFmtId="0" fontId="1" fillId="10" borderId="0" xfId="0" applyFont="1" applyFill="1" applyBorder="1"/>
    <xf numFmtId="0" fontId="3" fillId="10" borderId="0" xfId="0" applyFont="1" applyFill="1" applyBorder="1" applyAlignment="1">
      <alignment horizontal="right"/>
    </xf>
    <xf numFmtId="0" fontId="0" fillId="10" borderId="1" xfId="0" applyFill="1" applyBorder="1"/>
    <xf numFmtId="49" fontId="1" fillId="2" borderId="0" xfId="0" applyNumberFormat="1" applyFont="1" applyFill="1" applyBorder="1" applyAlignment="1">
      <alignment horizontal="center"/>
    </xf>
    <xf numFmtId="0" fontId="3" fillId="9" borderId="0" xfId="0" applyFont="1" applyFill="1" applyBorder="1" applyAlignment="1">
      <alignment horizontal="right"/>
    </xf>
    <xf numFmtId="0" fontId="3" fillId="9" borderId="0" xfId="0" applyFont="1" applyFill="1" applyBorder="1"/>
    <xf numFmtId="49" fontId="0" fillId="9" borderId="0" xfId="0" applyNumberFormat="1" applyFill="1" applyBorder="1" applyAlignment="1">
      <alignment horizontal="center"/>
    </xf>
    <xf numFmtId="2" fontId="0" fillId="9" borderId="0" xfId="0" applyNumberFormat="1" applyFill="1" applyBorder="1" applyAlignment="1">
      <alignment horizontal="center"/>
    </xf>
    <xf numFmtId="1" fontId="0" fillId="9" borderId="0" xfId="0" applyNumberForma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6" fillId="10" borderId="0" xfId="0" applyFont="1" applyFill="1" applyAlignment="1">
      <alignment horizontal="center"/>
    </xf>
    <xf numFmtId="0" fontId="6" fillId="10" borderId="0" xfId="0" applyFont="1" applyFill="1" applyBorder="1"/>
    <xf numFmtId="0" fontId="0" fillId="11" borderId="0" xfId="0" applyFill="1" applyBorder="1"/>
    <xf numFmtId="0" fontId="0" fillId="11" borderId="0" xfId="0" applyFill="1" applyBorder="1" applyAlignment="1">
      <alignment horizontal="center"/>
    </xf>
    <xf numFmtId="0" fontId="3" fillId="11" borderId="1" xfId="0" applyFont="1" applyFill="1" applyBorder="1" applyAlignment="1">
      <alignment horizontal="center"/>
    </xf>
    <xf numFmtId="0" fontId="3" fillId="11" borderId="0" xfId="0" applyFont="1" applyFill="1" applyBorder="1" applyAlignment="1">
      <alignment horizontal="center"/>
    </xf>
    <xf numFmtId="2" fontId="1" fillId="11" borderId="0" xfId="0" applyNumberFormat="1" applyFont="1" applyFill="1" applyBorder="1" applyAlignment="1">
      <alignment horizontal="right"/>
    </xf>
    <xf numFmtId="0" fontId="0" fillId="11" borderId="0" xfId="0" applyFill="1" applyBorder="1" applyAlignment="1">
      <alignment horizontal="right"/>
    </xf>
    <xf numFmtId="2" fontId="0" fillId="10" borderId="0" xfId="0" applyNumberFormat="1" applyFill="1" applyBorder="1"/>
    <xf numFmtId="0" fontId="6" fillId="10" borderId="0" xfId="0" applyFont="1" applyFill="1" applyBorder="1" applyAlignment="1">
      <alignment horizontal="left"/>
    </xf>
    <xf numFmtId="0" fontId="3" fillId="10" borderId="0" xfId="0" applyFont="1" applyFill="1" applyBorder="1" applyAlignment="1">
      <alignment horizontal="left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3" fillId="10" borderId="0" xfId="0" applyFont="1" applyFill="1" applyAlignment="1">
      <alignment horizontal="center"/>
    </xf>
    <xf numFmtId="0" fontId="0" fillId="2" borderId="0" xfId="0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/>
    </xf>
    <xf numFmtId="0" fontId="0" fillId="10" borderId="0" xfId="0" applyFill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2" borderId="12" xfId="0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49" fontId="0" fillId="2" borderId="0" xfId="0" applyNumberForma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166" fontId="8" fillId="4" borderId="0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166" fontId="3" fillId="4" borderId="0" xfId="0" applyNumberFormat="1" applyFont="1" applyFill="1" applyBorder="1" applyAlignment="1">
      <alignment horizontal="center"/>
    </xf>
    <xf numFmtId="49" fontId="0" fillId="2" borderId="1" xfId="0" applyNumberForma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/>
    </xf>
    <xf numFmtId="166" fontId="3" fillId="4" borderId="1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167" fontId="3" fillId="4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49" fontId="0" fillId="2" borderId="17" xfId="0" applyNumberForma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166" fontId="3" fillId="4" borderId="17" xfId="0" applyNumberFormat="1" applyFont="1" applyFill="1" applyBorder="1" applyAlignment="1">
      <alignment horizontal="center"/>
    </xf>
    <xf numFmtId="49" fontId="0" fillId="2" borderId="13" xfId="0" applyNumberForma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166" fontId="3" fillId="4" borderId="13" xfId="0" applyNumberFormat="1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4" borderId="1" xfId="0" quotePrefix="1" applyFont="1" applyFill="1" applyBorder="1" applyAlignment="1">
      <alignment horizontal="center"/>
    </xf>
    <xf numFmtId="0" fontId="0" fillId="4" borderId="0" xfId="0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3" fillId="4" borderId="0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 wrapText="1"/>
    </xf>
    <xf numFmtId="0" fontId="0" fillId="2" borderId="0" xfId="0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2" borderId="2" xfId="0" applyFill="1" applyBorder="1" applyAlignment="1">
      <alignment horizontal="center" vertical="top" wrapText="1"/>
    </xf>
    <xf numFmtId="0" fontId="0" fillId="2" borderId="22" xfId="0" applyFill="1" applyBorder="1" applyAlignment="1">
      <alignment horizontal="center" vertical="top" wrapText="1"/>
    </xf>
    <xf numFmtId="0" fontId="0" fillId="10" borderId="0" xfId="0" applyFill="1" applyAlignment="1">
      <alignment horizontal="center"/>
    </xf>
    <xf numFmtId="0" fontId="3" fillId="2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11" borderId="0" xfId="0" applyFont="1" applyFill="1" applyBorder="1" applyAlignment="1">
      <alignment horizontal="center" wrapText="1"/>
    </xf>
  </cellXfs>
  <cellStyles count="1">
    <cellStyle name="Standard" xfId="0" builtinId="0"/>
  </cellStyles>
  <dxfs count="3">
    <dxf>
      <font>
        <color rgb="FFFF0000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CA339"/>
  <sheetViews>
    <sheetView tabSelected="1" zoomScale="85" zoomScaleNormal="85" workbookViewId="0">
      <pane xSplit="6" ySplit="21" topLeftCell="G22" activePane="bottomRight" state="frozen"/>
      <selection pane="topRight" activeCell="G1" sqref="G1"/>
      <selection pane="bottomLeft" activeCell="A22" sqref="A22"/>
      <selection pane="bottomRight" activeCell="O41" sqref="O41"/>
    </sheetView>
  </sheetViews>
  <sheetFormatPr baseColWidth="10" defaultColWidth="11.5703125" defaultRowHeight="12.75" x14ac:dyDescent="0.2"/>
  <cols>
    <col min="1" max="1" width="11.5703125" style="1"/>
    <col min="2" max="2" width="14.140625" style="1" customWidth="1"/>
    <col min="3" max="3" width="11.7109375" style="1" customWidth="1"/>
    <col min="4" max="7" width="13.7109375" style="1" customWidth="1"/>
    <col min="8" max="9" width="11.5703125" style="43"/>
    <col min="10" max="19" width="11.5703125" style="1"/>
    <col min="20" max="20" width="12.42578125" style="4" bestFit="1" customWidth="1"/>
    <col min="21" max="21" width="12.28515625" style="1" bestFit="1" customWidth="1"/>
    <col min="22" max="22" width="12.28515625" style="1" customWidth="1"/>
    <col min="23" max="24" width="11.5703125" style="1"/>
    <col min="25" max="25" width="14.5703125" style="1" bestFit="1" customWidth="1"/>
    <col min="26" max="42" width="11.5703125" style="1"/>
    <col min="43" max="92" width="0" style="1" hidden="1" customWidth="1"/>
    <col min="93" max="16384" width="11.5703125" style="1"/>
  </cols>
  <sheetData>
    <row r="1" spans="1:79" x14ac:dyDescent="0.2">
      <c r="A1" s="4" t="s">
        <v>6</v>
      </c>
      <c r="F1" s="3"/>
      <c r="G1" s="3"/>
      <c r="H1" s="3"/>
      <c r="I1" s="3"/>
      <c r="J1" s="3"/>
      <c r="Y1" s="3"/>
      <c r="Z1" s="3"/>
    </row>
    <row r="2" spans="1:79" x14ac:dyDescent="0.2">
      <c r="A2" s="1" t="s">
        <v>7</v>
      </c>
      <c r="B2" s="7" t="s">
        <v>8</v>
      </c>
      <c r="F2" s="3"/>
      <c r="G2" s="3"/>
      <c r="H2" s="3"/>
      <c r="I2" s="3"/>
      <c r="J2" s="3"/>
      <c r="Y2" s="6"/>
      <c r="Z2" s="6"/>
      <c r="BS2" s="1" t="s">
        <v>9</v>
      </c>
      <c r="BT2" s="1" t="s">
        <v>10</v>
      </c>
      <c r="BU2" s="1" t="s">
        <v>9</v>
      </c>
      <c r="BV2" s="1" t="s">
        <v>11</v>
      </c>
      <c r="BW2" s="1" t="s">
        <v>9</v>
      </c>
      <c r="BX2" s="1" t="s">
        <v>12</v>
      </c>
      <c r="BY2" s="1" t="s">
        <v>9</v>
      </c>
      <c r="BZ2" s="1" t="s">
        <v>13</v>
      </c>
      <c r="CA2" s="1" t="s">
        <v>9</v>
      </c>
    </row>
    <row r="3" spans="1:79" x14ac:dyDescent="0.2">
      <c r="A3" s="1" t="s">
        <v>14</v>
      </c>
      <c r="B3" s="1" t="s">
        <v>15</v>
      </c>
      <c r="F3" s="3"/>
      <c r="G3" s="3"/>
      <c r="H3" s="3"/>
      <c r="I3" s="3"/>
      <c r="J3" s="3"/>
      <c r="Y3" s="3"/>
      <c r="Z3" s="3"/>
    </row>
    <row r="4" spans="1:79" ht="13.5" thickBot="1" x14ac:dyDescent="0.25">
      <c r="F4" s="3"/>
      <c r="G4" s="3"/>
      <c r="H4" s="3"/>
      <c r="I4" s="3"/>
      <c r="J4" s="3"/>
      <c r="Y4" s="3"/>
      <c r="Z4" s="3"/>
    </row>
    <row r="5" spans="1:79" x14ac:dyDescent="0.2">
      <c r="A5" s="12" t="s">
        <v>16</v>
      </c>
      <c r="B5" s="13" t="s">
        <v>17</v>
      </c>
      <c r="C5" s="14" t="s">
        <v>18</v>
      </c>
      <c r="F5" s="3"/>
      <c r="G5" s="3"/>
      <c r="H5" s="3"/>
      <c r="I5" s="3"/>
      <c r="J5" s="3"/>
      <c r="Y5" s="6"/>
      <c r="Z5" s="6"/>
    </row>
    <row r="6" spans="1:79" ht="13.5" thickBot="1" x14ac:dyDescent="0.25">
      <c r="A6" s="15"/>
      <c r="B6" s="16" t="s">
        <v>19</v>
      </c>
      <c r="C6" s="17" t="s">
        <v>20</v>
      </c>
      <c r="F6" s="3"/>
      <c r="G6" s="3"/>
      <c r="H6" s="3"/>
      <c r="I6" s="3"/>
      <c r="J6" s="18"/>
      <c r="K6" s="3"/>
      <c r="L6" s="3"/>
      <c r="M6" s="3"/>
      <c r="N6" s="3"/>
      <c r="O6" s="3"/>
      <c r="P6" s="3"/>
      <c r="Q6" s="3"/>
      <c r="R6" s="3"/>
      <c r="S6" s="3"/>
      <c r="T6" s="6"/>
      <c r="U6" s="3"/>
      <c r="V6" s="3"/>
      <c r="Y6" s="3"/>
      <c r="Z6" s="6"/>
    </row>
    <row r="7" spans="1:79" x14ac:dyDescent="0.2">
      <c r="F7" s="3"/>
      <c r="G7" s="3"/>
      <c r="H7" s="3"/>
      <c r="I7" s="3"/>
      <c r="J7" s="3"/>
      <c r="Y7" s="3"/>
      <c r="Z7" s="3"/>
    </row>
    <row r="8" spans="1:79" x14ac:dyDescent="0.2">
      <c r="F8" s="3"/>
      <c r="G8" s="3"/>
      <c r="H8" s="3"/>
      <c r="I8" s="3"/>
      <c r="J8" s="3"/>
      <c r="Y8" s="6"/>
      <c r="Z8" s="3"/>
    </row>
    <row r="9" spans="1:79" ht="13.5" thickBot="1" x14ac:dyDescent="0.25">
      <c r="A9" s="3"/>
      <c r="B9" s="3"/>
      <c r="C9" s="3"/>
      <c r="D9" s="3"/>
      <c r="E9" s="3"/>
      <c r="F9" s="3"/>
      <c r="G9" s="3"/>
      <c r="H9" s="1"/>
      <c r="I9" s="1"/>
      <c r="U9" s="3"/>
      <c r="V9" s="3"/>
    </row>
    <row r="10" spans="1:79" x14ac:dyDescent="0.2">
      <c r="A10" s="19" t="s">
        <v>21</v>
      </c>
      <c r="B10" s="20"/>
      <c r="C10" s="20">
        <v>1.41</v>
      </c>
      <c r="D10" s="20"/>
      <c r="E10" s="21"/>
      <c r="F10" s="3"/>
      <c r="G10" s="114" t="s">
        <v>78</v>
      </c>
      <c r="H10" s="90"/>
      <c r="I10" s="90"/>
      <c r="U10" s="3"/>
      <c r="V10" s="3"/>
    </row>
    <row r="11" spans="1:79" x14ac:dyDescent="0.2">
      <c r="A11" s="22" t="s">
        <v>82</v>
      </c>
      <c r="B11" s="3"/>
      <c r="C11" s="23" t="s">
        <v>22</v>
      </c>
      <c r="D11" s="23" t="s">
        <v>75</v>
      </c>
      <c r="E11" s="24">
        <v>1</v>
      </c>
      <c r="F11" s="3" t="s">
        <v>77</v>
      </c>
      <c r="G11" s="3"/>
      <c r="H11" s="1"/>
      <c r="I11" s="1"/>
      <c r="U11" s="6"/>
      <c r="V11" s="6"/>
    </row>
    <row r="12" spans="1:79" x14ac:dyDescent="0.2">
      <c r="A12" s="22" t="s">
        <v>23</v>
      </c>
      <c r="B12" s="3"/>
      <c r="C12" s="3">
        <f>E13^2*3.14</f>
        <v>7.8500000000000011E-3</v>
      </c>
      <c r="D12" s="23" t="s">
        <v>24</v>
      </c>
      <c r="E12" s="24">
        <v>0.5</v>
      </c>
      <c r="F12" s="3" t="s">
        <v>77</v>
      </c>
      <c r="G12" s="3"/>
      <c r="H12" s="1"/>
      <c r="I12" s="1"/>
      <c r="U12" s="3"/>
      <c r="V12" s="3"/>
    </row>
    <row r="13" spans="1:79" x14ac:dyDescent="0.2">
      <c r="A13" s="22"/>
      <c r="B13" s="3"/>
      <c r="C13" s="3"/>
      <c r="D13" s="121" t="s">
        <v>24</v>
      </c>
      <c r="E13" s="196">
        <f>E12/10</f>
        <v>0.05</v>
      </c>
      <c r="F13" s="6" t="s">
        <v>76</v>
      </c>
      <c r="G13" s="3"/>
      <c r="H13" s="1"/>
      <c r="I13" s="1"/>
      <c r="U13" s="3"/>
      <c r="V13" s="3"/>
    </row>
    <row r="14" spans="1:79" x14ac:dyDescent="0.2">
      <c r="A14" s="22"/>
      <c r="B14" s="3"/>
      <c r="C14" s="3" t="s">
        <v>25</v>
      </c>
      <c r="D14" s="3"/>
      <c r="E14" s="24"/>
      <c r="F14" s="3"/>
      <c r="G14" s="3"/>
      <c r="H14" s="1"/>
      <c r="I14" s="1"/>
      <c r="U14" s="6"/>
      <c r="V14" s="6"/>
    </row>
    <row r="15" spans="1:79" ht="13.5" thickBot="1" x14ac:dyDescent="0.25">
      <c r="A15" s="25" t="s">
        <v>26</v>
      </c>
      <c r="B15" s="11"/>
      <c r="C15" s="11">
        <f>2/0.5</f>
        <v>4</v>
      </c>
      <c r="D15" s="11"/>
      <c r="E15" s="26"/>
      <c r="F15" s="3"/>
      <c r="G15" s="3"/>
      <c r="H15" s="1"/>
      <c r="I15" s="1"/>
      <c r="U15" s="3"/>
      <c r="V15" s="3"/>
    </row>
    <row r="16" spans="1:79" x14ac:dyDescent="0.2">
      <c r="A16" s="3"/>
      <c r="B16" s="3"/>
      <c r="C16" s="3"/>
      <c r="D16" s="3"/>
      <c r="E16" s="3"/>
      <c r="F16" s="3"/>
      <c r="G16" s="3"/>
      <c r="H16" s="1"/>
      <c r="I16" s="1"/>
      <c r="U16" s="3"/>
      <c r="V16" s="3"/>
    </row>
    <row r="17" spans="1:25" x14ac:dyDescent="0.2">
      <c r="A17" s="198"/>
      <c r="B17" s="198"/>
      <c r="C17" s="198"/>
      <c r="D17" s="198"/>
      <c r="E17" s="198"/>
      <c r="F17" s="191"/>
      <c r="G17" s="3"/>
      <c r="H17" s="3"/>
      <c r="I17" s="3"/>
      <c r="J17" s="3"/>
      <c r="K17" s="187"/>
      <c r="L17" s="187"/>
      <c r="M17" s="187"/>
      <c r="N17" s="187"/>
      <c r="O17" s="187"/>
      <c r="P17" s="187"/>
      <c r="Q17" s="187"/>
      <c r="R17" s="187"/>
      <c r="S17" s="187"/>
      <c r="Y17" s="6"/>
    </row>
    <row r="18" spans="1:25" x14ac:dyDescent="0.2">
      <c r="F18" s="3"/>
      <c r="G18" s="3"/>
      <c r="H18" s="3"/>
      <c r="I18" s="3"/>
      <c r="J18" s="3"/>
      <c r="K18" s="187"/>
      <c r="L18" s="187"/>
      <c r="M18" s="187"/>
      <c r="N18" s="187"/>
      <c r="O18" s="187"/>
      <c r="P18" s="187"/>
      <c r="Q18" s="187"/>
      <c r="R18" s="187"/>
      <c r="S18" s="187"/>
    </row>
    <row r="19" spans="1:25" s="4" customFormat="1" ht="9.75" customHeight="1" x14ac:dyDescent="0.2">
      <c r="C19" s="223"/>
      <c r="D19" s="223"/>
      <c r="E19" s="9"/>
      <c r="F19" s="9"/>
      <c r="G19" s="224"/>
      <c r="H19" s="225" t="s">
        <v>81</v>
      </c>
      <c r="I19" s="225"/>
      <c r="J19" s="225"/>
      <c r="K19" s="226"/>
      <c r="L19" s="195"/>
      <c r="M19" s="195"/>
      <c r="N19" s="195"/>
      <c r="O19" s="195"/>
      <c r="P19" s="195"/>
      <c r="Q19" s="195"/>
      <c r="R19" s="198"/>
      <c r="S19" s="198"/>
    </row>
    <row r="20" spans="1:25" ht="12.75" hidden="1" customHeight="1" thickBot="1" x14ac:dyDescent="0.25">
      <c r="A20" s="3"/>
      <c r="B20" s="3"/>
      <c r="C20" s="265" t="s">
        <v>27</v>
      </c>
      <c r="D20" s="227"/>
      <c r="E20" s="227"/>
      <c r="F20" s="227"/>
      <c r="G20" s="228"/>
      <c r="H20" s="267" t="s">
        <v>79</v>
      </c>
      <c r="I20" s="261" t="s">
        <v>28</v>
      </c>
      <c r="J20" s="263" t="s">
        <v>29</v>
      </c>
      <c r="K20" s="229" t="s">
        <v>71</v>
      </c>
      <c r="L20" s="187"/>
      <c r="M20" s="187"/>
      <c r="N20" s="187"/>
      <c r="O20" s="187"/>
      <c r="P20" s="187"/>
      <c r="Q20" s="187"/>
      <c r="R20" s="187"/>
      <c r="S20" s="187"/>
      <c r="T20" s="1"/>
    </row>
    <row r="21" spans="1:25" s="2" customFormat="1" ht="54" customHeight="1" x14ac:dyDescent="0.2">
      <c r="A21" s="61" t="s">
        <v>0</v>
      </c>
      <c r="C21" s="266"/>
      <c r="D21" s="230" t="s">
        <v>30</v>
      </c>
      <c r="E21" s="197" t="s">
        <v>3</v>
      </c>
      <c r="F21" s="231" t="s">
        <v>31</v>
      </c>
      <c r="G21" s="232" t="s">
        <v>32</v>
      </c>
      <c r="H21" s="268"/>
      <c r="I21" s="262"/>
      <c r="J21" s="264"/>
      <c r="K21" s="233"/>
      <c r="L21" s="204"/>
      <c r="M21" s="204"/>
      <c r="N21" s="204"/>
      <c r="O21" s="204"/>
      <c r="P21" s="204"/>
      <c r="Q21" s="204"/>
      <c r="R21" s="204"/>
      <c r="S21" s="204"/>
    </row>
    <row r="22" spans="1:25" s="3" customFormat="1" x14ac:dyDescent="0.2">
      <c r="A22" s="60">
        <v>40523</v>
      </c>
      <c r="B22" s="5"/>
      <c r="C22" s="234" t="s">
        <v>36</v>
      </c>
      <c r="D22" s="39">
        <v>3.1</v>
      </c>
      <c r="E22" s="5" t="s">
        <v>33</v>
      </c>
      <c r="F22" s="37"/>
      <c r="G22" s="235" t="s">
        <v>25</v>
      </c>
      <c r="H22" s="5" t="s">
        <v>33</v>
      </c>
      <c r="I22" s="236" t="s">
        <v>33</v>
      </c>
      <c r="J22" s="237" t="s">
        <v>33</v>
      </c>
      <c r="K22" s="238"/>
    </row>
    <row r="23" spans="1:25" s="3" customFormat="1" x14ac:dyDescent="0.2">
      <c r="A23" s="60"/>
      <c r="B23" s="5"/>
      <c r="C23" s="234" t="s">
        <v>37</v>
      </c>
      <c r="D23" s="41" t="s">
        <v>33</v>
      </c>
      <c r="E23" s="69" t="s">
        <v>4</v>
      </c>
      <c r="F23" s="40">
        <v>32</v>
      </c>
      <c r="G23" s="235" t="s">
        <v>25</v>
      </c>
      <c r="H23" s="5">
        <v>2.4</v>
      </c>
      <c r="I23" s="236">
        <v>2.6</v>
      </c>
      <c r="J23" s="239">
        <f>((((I23-$H23)/$C$15)/$C$10)*$C$12*1000)</f>
        <v>0.2783687943262414</v>
      </c>
      <c r="K23" s="5"/>
    </row>
    <row r="24" spans="1:25" s="3" customFormat="1" x14ac:dyDescent="0.2">
      <c r="A24" s="58"/>
      <c r="B24" s="36"/>
      <c r="C24" s="240" t="s">
        <v>38</v>
      </c>
      <c r="D24" s="51">
        <v>3.2</v>
      </c>
      <c r="E24" s="50" t="s">
        <v>4</v>
      </c>
      <c r="F24" s="54">
        <v>6</v>
      </c>
      <c r="G24" s="232" t="s">
        <v>25</v>
      </c>
      <c r="H24" s="36">
        <v>2.2999999999999998</v>
      </c>
      <c r="I24" s="241">
        <v>3.45</v>
      </c>
      <c r="J24" s="242">
        <f>((((I24-$H24)/$C$15)/$C$10)*$C$12*1000)</f>
        <v>1.6006205673758873</v>
      </c>
      <c r="K24" s="5"/>
    </row>
    <row r="25" spans="1:25" s="3" customFormat="1" x14ac:dyDescent="0.2">
      <c r="A25" s="60">
        <v>40526</v>
      </c>
      <c r="B25" s="5"/>
      <c r="C25" s="234" t="s">
        <v>36</v>
      </c>
      <c r="D25" s="41">
        <v>3.2</v>
      </c>
      <c r="E25" s="69" t="s">
        <v>4</v>
      </c>
      <c r="F25" s="40">
        <v>8</v>
      </c>
      <c r="G25" s="235" t="s">
        <v>25</v>
      </c>
      <c r="H25" s="5">
        <v>2.2999999999999998</v>
      </c>
      <c r="I25" s="236">
        <v>3</v>
      </c>
      <c r="J25" s="239">
        <f>((((I25-$H25)/$C$15)/$C$10)*$C$12*1000)</f>
        <v>0.97429078014184445</v>
      </c>
      <c r="K25" s="5"/>
    </row>
    <row r="26" spans="1:25" s="3" customFormat="1" x14ac:dyDescent="0.2">
      <c r="A26" s="58"/>
      <c r="B26" s="36"/>
      <c r="C26" s="240" t="s">
        <v>37</v>
      </c>
      <c r="D26" s="51">
        <v>3.5</v>
      </c>
      <c r="E26" s="50" t="s">
        <v>4</v>
      </c>
      <c r="F26" s="54">
        <v>7</v>
      </c>
      <c r="G26" s="232" t="s">
        <v>25</v>
      </c>
      <c r="H26" s="36">
        <v>2.2999999999999998</v>
      </c>
      <c r="I26" s="241">
        <v>2.65</v>
      </c>
      <c r="J26" s="242">
        <f>((((I26-$H26)/$C$15)/$C$10)*$C$12*1000)</f>
        <v>0.48714539007092222</v>
      </c>
      <c r="K26" s="5"/>
    </row>
    <row r="27" spans="1:25" s="3" customFormat="1" x14ac:dyDescent="0.2">
      <c r="A27" s="60">
        <v>40527</v>
      </c>
      <c r="B27" s="5"/>
      <c r="C27" s="234" t="s">
        <v>36</v>
      </c>
      <c r="D27" s="41">
        <v>3.2</v>
      </c>
      <c r="E27" s="69" t="s">
        <v>33</v>
      </c>
      <c r="F27" s="80" t="s">
        <v>33</v>
      </c>
      <c r="G27" s="235" t="s">
        <v>25</v>
      </c>
      <c r="H27" s="5" t="s">
        <v>33</v>
      </c>
      <c r="I27" s="236" t="s">
        <v>33</v>
      </c>
      <c r="J27" s="243" t="s">
        <v>33</v>
      </c>
      <c r="K27" s="5"/>
    </row>
    <row r="28" spans="1:25" s="3" customFormat="1" x14ac:dyDescent="0.2">
      <c r="A28" s="61"/>
      <c r="B28" s="36"/>
      <c r="C28" s="240" t="s">
        <v>37</v>
      </c>
      <c r="D28" s="51">
        <v>3</v>
      </c>
      <c r="E28" s="50" t="s">
        <v>33</v>
      </c>
      <c r="F28" s="54" t="s">
        <v>33</v>
      </c>
      <c r="G28" s="232" t="s">
        <v>25</v>
      </c>
      <c r="H28" s="36" t="s">
        <v>33</v>
      </c>
      <c r="I28" s="241" t="s">
        <v>33</v>
      </c>
      <c r="J28" s="244" t="s">
        <v>33</v>
      </c>
      <c r="K28" s="5"/>
    </row>
    <row r="29" spans="1:25" s="3" customFormat="1" x14ac:dyDescent="0.2">
      <c r="A29" s="60">
        <v>40528</v>
      </c>
      <c r="B29" s="5"/>
      <c r="C29" s="234" t="s">
        <v>36</v>
      </c>
      <c r="D29" s="41">
        <v>4.0999999999999996</v>
      </c>
      <c r="E29" s="69" t="s">
        <v>4</v>
      </c>
      <c r="F29" s="40">
        <v>15</v>
      </c>
      <c r="G29" s="235" t="s">
        <v>25</v>
      </c>
      <c r="H29" s="5">
        <v>2.4</v>
      </c>
      <c r="I29" s="236">
        <v>4</v>
      </c>
      <c r="J29" s="239">
        <f>((((I29-$H29)/$C$15)/$C$10)*$C$12*1000)</f>
        <v>2.2269503546099298</v>
      </c>
      <c r="K29" s="5"/>
    </row>
    <row r="30" spans="1:25" s="3" customFormat="1" x14ac:dyDescent="0.2">
      <c r="A30" s="55"/>
      <c r="B30" s="36"/>
      <c r="C30" s="240" t="s">
        <v>35</v>
      </c>
      <c r="D30" s="52"/>
      <c r="E30" s="103" t="s">
        <v>4</v>
      </c>
      <c r="F30" s="54">
        <v>24</v>
      </c>
      <c r="G30" s="232" t="s">
        <v>25</v>
      </c>
      <c r="H30" s="245">
        <v>2.35</v>
      </c>
      <c r="I30" s="241">
        <v>2.7</v>
      </c>
      <c r="J30" s="242">
        <f>((((I30-$H30)/$C$15)/$C$10)*$C$12*1000)</f>
        <v>0.48714539007092222</v>
      </c>
      <c r="K30" s="5"/>
    </row>
    <row r="31" spans="1:25" s="3" customFormat="1" x14ac:dyDescent="0.2">
      <c r="A31" s="60">
        <v>40532</v>
      </c>
      <c r="B31" s="5"/>
      <c r="C31" s="234" t="s">
        <v>36</v>
      </c>
      <c r="D31" s="41">
        <v>4.2</v>
      </c>
      <c r="E31" s="69" t="s">
        <v>4</v>
      </c>
      <c r="F31" s="40">
        <v>5</v>
      </c>
      <c r="G31" s="235" t="s">
        <v>25</v>
      </c>
      <c r="H31" s="5">
        <v>2.35</v>
      </c>
      <c r="I31" s="236">
        <v>2.6</v>
      </c>
      <c r="J31" s="239">
        <f>((((I31-$H31)/$C$15)/$C$10)*$C$12*1000)</f>
        <v>0.34796099290780147</v>
      </c>
      <c r="K31" s="5"/>
    </row>
    <row r="32" spans="1:25" s="3" customFormat="1" x14ac:dyDescent="0.2">
      <c r="A32" s="28"/>
      <c r="B32" s="36"/>
      <c r="C32" s="240" t="s">
        <v>35</v>
      </c>
      <c r="D32" s="246"/>
      <c r="E32" s="64" t="s">
        <v>4</v>
      </c>
      <c r="F32" s="54">
        <v>14</v>
      </c>
      <c r="G32" s="232" t="s">
        <v>25</v>
      </c>
      <c r="H32" s="36">
        <v>2.2999999999999998</v>
      </c>
      <c r="I32" s="241">
        <f>AVERAGE(2.7,2.75,2.75,2.8,2.75)</f>
        <v>2.75</v>
      </c>
      <c r="J32" s="242">
        <f>((((I32-$H32)/$C$15)/$C$10)*$C$12*1000)</f>
        <v>0.62632978723404298</v>
      </c>
      <c r="K32" s="5"/>
    </row>
    <row r="33" spans="1:11" s="3" customFormat="1" x14ac:dyDescent="0.2">
      <c r="A33" s="81">
        <v>40533</v>
      </c>
      <c r="B33" s="5"/>
      <c r="C33" s="234" t="s">
        <v>36</v>
      </c>
      <c r="D33" s="39">
        <v>3.7</v>
      </c>
      <c r="E33" s="69" t="s">
        <v>4</v>
      </c>
      <c r="F33" s="40">
        <v>7</v>
      </c>
      <c r="G33" s="235" t="s">
        <v>25</v>
      </c>
      <c r="H33" s="5">
        <v>2.4</v>
      </c>
      <c r="I33" s="236">
        <f>AVERAGE(2.4,2.4,2.5,2.5)</f>
        <v>2.4500000000000002</v>
      </c>
      <c r="J33" s="239">
        <f>((((I33-$H33)/$C$15)/$C$10)*$C$12*1000)</f>
        <v>6.9592198581560669E-2</v>
      </c>
      <c r="K33" s="5"/>
    </row>
    <row r="34" spans="1:11" s="65" customFormat="1" x14ac:dyDescent="0.2">
      <c r="A34" s="86"/>
      <c r="B34" s="47"/>
      <c r="C34" s="247" t="s">
        <v>37</v>
      </c>
      <c r="D34" s="82">
        <v>3.4</v>
      </c>
      <c r="E34" s="50" t="s">
        <v>5</v>
      </c>
      <c r="F34" s="83">
        <v>9</v>
      </c>
      <c r="G34" s="232" t="s">
        <v>25</v>
      </c>
      <c r="H34" s="245" t="s">
        <v>33</v>
      </c>
      <c r="I34" s="248" t="s">
        <v>33</v>
      </c>
      <c r="J34" s="242" t="s">
        <v>33</v>
      </c>
    </row>
    <row r="35" spans="1:11" s="3" customFormat="1" x14ac:dyDescent="0.2">
      <c r="A35" s="60">
        <v>40534</v>
      </c>
      <c r="B35" s="5"/>
      <c r="C35" s="234" t="s">
        <v>36</v>
      </c>
      <c r="D35" s="41">
        <v>3.1</v>
      </c>
      <c r="E35" s="69" t="s">
        <v>4</v>
      </c>
      <c r="F35" s="40">
        <v>8</v>
      </c>
      <c r="G35" s="235" t="s">
        <v>25</v>
      </c>
      <c r="H35" s="5" t="s">
        <v>33</v>
      </c>
      <c r="I35" s="249" t="s">
        <v>33</v>
      </c>
      <c r="J35" s="239" t="s">
        <v>33</v>
      </c>
      <c r="K35" s="5"/>
    </row>
    <row r="36" spans="1:11" s="3" customFormat="1" x14ac:dyDescent="0.2">
      <c r="A36" s="6"/>
      <c r="B36" s="5"/>
      <c r="C36" s="234" t="s">
        <v>38</v>
      </c>
      <c r="D36" s="41">
        <v>3.6</v>
      </c>
      <c r="E36" s="69" t="s">
        <v>4</v>
      </c>
      <c r="F36" s="40">
        <v>5</v>
      </c>
      <c r="G36" s="235" t="s">
        <v>25</v>
      </c>
      <c r="H36" s="5">
        <v>2.4</v>
      </c>
      <c r="I36" s="249">
        <v>2.6</v>
      </c>
      <c r="J36" s="239">
        <f>((((I36-$H36)/$C$15)/$C$10)*$C$12*1000)</f>
        <v>0.2783687943262414</v>
      </c>
      <c r="K36" s="5"/>
    </row>
    <row r="37" spans="1:11" s="3" customFormat="1" x14ac:dyDescent="0.2">
      <c r="A37" s="58"/>
      <c r="B37" s="36"/>
      <c r="C37" s="240" t="s">
        <v>49</v>
      </c>
      <c r="D37" s="52"/>
      <c r="E37" s="103" t="s">
        <v>4</v>
      </c>
      <c r="F37" s="54">
        <v>14</v>
      </c>
      <c r="G37" s="232" t="s">
        <v>25</v>
      </c>
      <c r="H37" s="36">
        <v>2.2000000000000002</v>
      </c>
      <c r="I37" s="241">
        <v>2.6</v>
      </c>
      <c r="J37" s="242">
        <f>((((I37-$H37)/$C$15)/$C$10)*$C$12*1000)</f>
        <v>0.55673758865248235</v>
      </c>
      <c r="K37" s="5"/>
    </row>
    <row r="38" spans="1:11" s="3" customFormat="1" x14ac:dyDescent="0.2">
      <c r="A38" s="60">
        <v>40540</v>
      </c>
      <c r="B38" s="5"/>
      <c r="C38" s="234" t="s">
        <v>37</v>
      </c>
      <c r="D38" s="85">
        <v>3.2</v>
      </c>
      <c r="E38" s="69" t="s">
        <v>4</v>
      </c>
      <c r="F38" s="40">
        <v>5</v>
      </c>
      <c r="G38" s="235" t="s">
        <v>25</v>
      </c>
      <c r="H38" s="5">
        <v>2.5499999999999998</v>
      </c>
      <c r="I38" s="236">
        <v>2.7</v>
      </c>
      <c r="J38" s="239">
        <f>((((I38-$H38)/$C$15)/$C$10)*$C$12*1000)</f>
        <v>0.20877659574468141</v>
      </c>
      <c r="K38" s="5"/>
    </row>
    <row r="39" spans="1:11" s="3" customFormat="1" x14ac:dyDescent="0.2">
      <c r="A39" s="61"/>
      <c r="B39" s="36"/>
      <c r="C39" s="240" t="s">
        <v>50</v>
      </c>
      <c r="D39" s="51">
        <v>3.2</v>
      </c>
      <c r="E39" s="50" t="s">
        <v>4</v>
      </c>
      <c r="F39" s="54">
        <v>20</v>
      </c>
      <c r="G39" s="232" t="s">
        <v>25</v>
      </c>
      <c r="H39" s="36">
        <v>2.2999999999999998</v>
      </c>
      <c r="I39" s="241">
        <v>3.3</v>
      </c>
      <c r="J39" s="242">
        <f>((((I39-$H39)/$C$15)/$C$10)*$C$12*1000)</f>
        <v>1.3918439716312059</v>
      </c>
      <c r="K39" s="5"/>
    </row>
    <row r="40" spans="1:11" s="3" customFormat="1" x14ac:dyDescent="0.2">
      <c r="A40" s="60">
        <v>40546</v>
      </c>
      <c r="B40" s="5"/>
      <c r="C40" s="234" t="s">
        <v>35</v>
      </c>
      <c r="D40" s="41">
        <v>3.1</v>
      </c>
      <c r="E40" s="69" t="s">
        <v>4</v>
      </c>
      <c r="F40" s="40">
        <v>15</v>
      </c>
      <c r="G40" s="235" t="s">
        <v>25</v>
      </c>
      <c r="H40" s="5">
        <v>2.5</v>
      </c>
      <c r="I40" s="236">
        <v>2.6</v>
      </c>
      <c r="J40" s="239">
        <f>((((I40-$H40)/$C$15)/$C$10)*$C$12*1000)</f>
        <v>0.1391843971631207</v>
      </c>
      <c r="K40" s="5"/>
    </row>
    <row r="41" spans="1:11" s="3" customFormat="1" x14ac:dyDescent="0.2">
      <c r="A41" s="61"/>
      <c r="B41" s="36"/>
      <c r="C41" s="240" t="s">
        <v>39</v>
      </c>
      <c r="D41" s="51">
        <v>3</v>
      </c>
      <c r="E41" s="50" t="s">
        <v>5</v>
      </c>
      <c r="F41" s="54">
        <v>24</v>
      </c>
      <c r="G41" s="232" t="s">
        <v>25</v>
      </c>
      <c r="H41" s="36" t="s">
        <v>33</v>
      </c>
      <c r="I41" s="241" t="s">
        <v>33</v>
      </c>
      <c r="J41" s="242" t="s">
        <v>33</v>
      </c>
      <c r="K41" s="5"/>
    </row>
    <row r="42" spans="1:11" s="3" customFormat="1" x14ac:dyDescent="0.2">
      <c r="A42" s="60">
        <v>40547</v>
      </c>
      <c r="B42" s="5"/>
      <c r="C42" s="234" t="s">
        <v>51</v>
      </c>
      <c r="D42" s="41">
        <v>3</v>
      </c>
      <c r="E42" s="69" t="s">
        <v>33</v>
      </c>
      <c r="F42" s="37" t="s">
        <v>33</v>
      </c>
      <c r="G42" s="235" t="s">
        <v>25</v>
      </c>
      <c r="H42" s="5" t="s">
        <v>33</v>
      </c>
      <c r="I42" s="236" t="s">
        <v>33</v>
      </c>
      <c r="J42" s="239" t="s">
        <v>33</v>
      </c>
      <c r="K42" s="5"/>
    </row>
    <row r="43" spans="1:11" s="3" customFormat="1" x14ac:dyDescent="0.2">
      <c r="A43" s="6"/>
      <c r="B43" s="5"/>
      <c r="C43" s="234" t="s">
        <v>54</v>
      </c>
      <c r="D43" s="41">
        <v>3.7</v>
      </c>
      <c r="E43" s="69" t="s">
        <v>4</v>
      </c>
      <c r="F43" s="40">
        <v>17</v>
      </c>
      <c r="G43" s="235" t="s">
        <v>25</v>
      </c>
      <c r="H43" s="5">
        <v>2.5</v>
      </c>
      <c r="I43" s="236">
        <v>2.6</v>
      </c>
      <c r="J43" s="239">
        <f>((((I43-$H43)/$C$15)/$C$10)*$C$12*1000)</f>
        <v>0.1391843971631207</v>
      </c>
      <c r="K43" s="5"/>
    </row>
    <row r="44" spans="1:11" s="3" customFormat="1" x14ac:dyDescent="0.2">
      <c r="A44" s="6"/>
      <c r="B44" s="5"/>
      <c r="C44" s="234" t="s">
        <v>53</v>
      </c>
      <c r="D44" s="41">
        <v>3.6</v>
      </c>
      <c r="E44" s="69" t="s">
        <v>5</v>
      </c>
      <c r="F44" s="40">
        <v>26</v>
      </c>
      <c r="G44" s="235" t="s">
        <v>25</v>
      </c>
      <c r="H44" s="5" t="s">
        <v>33</v>
      </c>
      <c r="I44" s="236" t="s">
        <v>33</v>
      </c>
      <c r="J44" s="239" t="s">
        <v>33</v>
      </c>
      <c r="K44" s="5"/>
    </row>
    <row r="45" spans="1:11" s="3" customFormat="1" x14ac:dyDescent="0.2">
      <c r="A45" s="100">
        <v>40548</v>
      </c>
      <c r="B45" s="101"/>
      <c r="C45" s="250" t="s">
        <v>55</v>
      </c>
      <c r="D45" s="102">
        <v>3.4</v>
      </c>
      <c r="E45" s="104" t="s">
        <v>4</v>
      </c>
      <c r="F45" s="173">
        <v>20</v>
      </c>
      <c r="G45" s="251" t="s">
        <v>25</v>
      </c>
      <c r="H45" s="101">
        <v>2.4</v>
      </c>
      <c r="I45" s="252">
        <v>2.4500000000000002</v>
      </c>
      <c r="J45" s="253">
        <f>((((I45-$H45)/$C$15)/$C$10)*$C$12*1000)</f>
        <v>6.9592198581560669E-2</v>
      </c>
      <c r="K45" s="5"/>
    </row>
    <row r="46" spans="1:11" s="3" customFormat="1" x14ac:dyDescent="0.2">
      <c r="A46" s="61"/>
      <c r="B46" s="36"/>
      <c r="C46" s="240" t="s">
        <v>52</v>
      </c>
      <c r="D46" s="51">
        <v>3.3</v>
      </c>
      <c r="E46" s="50" t="s">
        <v>33</v>
      </c>
      <c r="F46" s="38" t="s">
        <v>33</v>
      </c>
      <c r="G46" s="232" t="s">
        <v>25</v>
      </c>
      <c r="H46" s="36" t="s">
        <v>33</v>
      </c>
      <c r="I46" s="241" t="s">
        <v>33</v>
      </c>
      <c r="J46" s="242" t="s">
        <v>33</v>
      </c>
      <c r="K46" s="5"/>
    </row>
    <row r="47" spans="1:11" s="3" customFormat="1" x14ac:dyDescent="0.2">
      <c r="A47" s="60">
        <v>40553</v>
      </c>
      <c r="B47" s="5"/>
      <c r="C47" s="234" t="s">
        <v>36</v>
      </c>
      <c r="D47" s="41">
        <v>3.9</v>
      </c>
      <c r="E47" s="69" t="s">
        <v>4</v>
      </c>
      <c r="F47" s="40">
        <v>5</v>
      </c>
      <c r="G47" s="235" t="s">
        <v>25</v>
      </c>
      <c r="H47" s="5">
        <f>AVERAGE(2.3,2.4)</f>
        <v>2.3499999999999996</v>
      </c>
      <c r="I47" s="236">
        <v>2.5</v>
      </c>
      <c r="J47" s="239">
        <f t="shared" ref="J47:J57" si="0">((((I47-$H47)/$C$15)/$C$10)*$C$12*1000)</f>
        <v>0.20877659574468141</v>
      </c>
      <c r="K47" s="5"/>
    </row>
    <row r="48" spans="1:11" s="3" customFormat="1" x14ac:dyDescent="0.2">
      <c r="A48" s="61"/>
      <c r="B48" s="36"/>
      <c r="C48" s="240" t="s">
        <v>56</v>
      </c>
      <c r="D48" s="51"/>
      <c r="E48" s="50" t="s">
        <v>4</v>
      </c>
      <c r="F48" s="54">
        <v>11</v>
      </c>
      <c r="G48" s="232" t="s">
        <v>25</v>
      </c>
      <c r="H48" s="36">
        <v>2.4</v>
      </c>
      <c r="I48" s="241">
        <v>5.5</v>
      </c>
      <c r="J48" s="242">
        <f t="shared" si="0"/>
        <v>4.3147163120567384</v>
      </c>
      <c r="K48" s="5"/>
    </row>
    <row r="49" spans="1:11" s="3" customFormat="1" x14ac:dyDescent="0.2">
      <c r="A49" s="60">
        <v>40554</v>
      </c>
      <c r="B49" s="106"/>
      <c r="C49" s="234" t="s">
        <v>39</v>
      </c>
      <c r="D49" s="41"/>
      <c r="E49" s="69" t="s">
        <v>4</v>
      </c>
      <c r="F49" s="40">
        <v>30</v>
      </c>
      <c r="G49" s="235" t="s">
        <v>25</v>
      </c>
      <c r="H49" s="5">
        <v>2.5</v>
      </c>
      <c r="I49" s="236">
        <v>2.7</v>
      </c>
      <c r="J49" s="239">
        <f t="shared" si="0"/>
        <v>0.2783687943262414</v>
      </c>
      <c r="K49" s="5"/>
    </row>
    <row r="50" spans="1:11" s="3" customFormat="1" x14ac:dyDescent="0.2">
      <c r="A50" s="61"/>
      <c r="B50" s="36"/>
      <c r="C50" s="240" t="s">
        <v>37</v>
      </c>
      <c r="D50" s="51">
        <v>3</v>
      </c>
      <c r="E50" s="50" t="s">
        <v>4</v>
      </c>
      <c r="F50" s="54">
        <v>5</v>
      </c>
      <c r="G50" s="232" t="s">
        <v>25</v>
      </c>
      <c r="H50" s="36">
        <v>2.4</v>
      </c>
      <c r="I50" s="241">
        <v>3.3</v>
      </c>
      <c r="J50" s="242">
        <f t="shared" si="0"/>
        <v>1.2526595744680853</v>
      </c>
      <c r="K50" s="5"/>
    </row>
    <row r="51" spans="1:11" s="3" customFormat="1" x14ac:dyDescent="0.2">
      <c r="A51" s="58">
        <v>40555</v>
      </c>
      <c r="B51" s="133"/>
      <c r="C51" s="240" t="s">
        <v>35</v>
      </c>
      <c r="D51" s="51">
        <v>3</v>
      </c>
      <c r="E51" s="50" t="s">
        <v>4</v>
      </c>
      <c r="F51" s="54">
        <v>8</v>
      </c>
      <c r="G51" s="232" t="s">
        <v>25</v>
      </c>
      <c r="H51" s="36">
        <v>2.5</v>
      </c>
      <c r="I51" s="241">
        <v>2.75</v>
      </c>
      <c r="J51" s="242">
        <f t="shared" si="0"/>
        <v>0.34796099290780147</v>
      </c>
      <c r="K51" s="5"/>
    </row>
    <row r="52" spans="1:11" s="3" customFormat="1" x14ac:dyDescent="0.2">
      <c r="A52" s="60">
        <v>40557</v>
      </c>
      <c r="B52" s="5"/>
      <c r="C52" s="234" t="s">
        <v>37</v>
      </c>
      <c r="D52" s="41">
        <v>3</v>
      </c>
      <c r="E52" s="69" t="s">
        <v>4</v>
      </c>
      <c r="F52" s="40">
        <v>5</v>
      </c>
      <c r="G52" s="235" t="s">
        <v>25</v>
      </c>
      <c r="H52" s="5">
        <v>2.2999999999999998</v>
      </c>
      <c r="I52" s="236">
        <v>3.1</v>
      </c>
      <c r="J52" s="239">
        <f t="shared" si="0"/>
        <v>1.1134751773049651</v>
      </c>
      <c r="K52" s="5"/>
    </row>
    <row r="53" spans="1:11" s="3" customFormat="1" x14ac:dyDescent="0.2">
      <c r="A53" s="61"/>
      <c r="B53" s="36"/>
      <c r="C53" s="240" t="s">
        <v>36</v>
      </c>
      <c r="D53" s="51">
        <v>3.1</v>
      </c>
      <c r="E53" s="50" t="s">
        <v>4</v>
      </c>
      <c r="F53" s="54">
        <v>5</v>
      </c>
      <c r="G53" s="232" t="s">
        <v>25</v>
      </c>
      <c r="H53" s="36">
        <v>2.35</v>
      </c>
      <c r="I53" s="241">
        <v>2.9</v>
      </c>
      <c r="J53" s="242">
        <f t="shared" si="0"/>
        <v>0.76551418439716301</v>
      </c>
      <c r="K53" s="5"/>
    </row>
    <row r="54" spans="1:11" s="3" customFormat="1" x14ac:dyDescent="0.2">
      <c r="A54" s="58">
        <v>40568</v>
      </c>
      <c r="B54" s="36"/>
      <c r="C54" s="240" t="s">
        <v>61</v>
      </c>
      <c r="D54" s="51">
        <v>3.4</v>
      </c>
      <c r="E54" s="50" t="s">
        <v>4</v>
      </c>
      <c r="F54" s="54">
        <v>23</v>
      </c>
      <c r="G54" s="232" t="s">
        <v>25</v>
      </c>
      <c r="H54" s="36">
        <v>2.2999999999999998</v>
      </c>
      <c r="I54" s="241">
        <v>2.6</v>
      </c>
      <c r="J54" s="242">
        <f t="shared" si="0"/>
        <v>0.41755319148936215</v>
      </c>
      <c r="K54" s="5"/>
    </row>
    <row r="55" spans="1:11" s="3" customFormat="1" x14ac:dyDescent="0.2">
      <c r="A55" s="58">
        <v>40569</v>
      </c>
      <c r="B55" s="36"/>
      <c r="C55" s="240" t="s">
        <v>55</v>
      </c>
      <c r="D55" s="51">
        <v>3.1</v>
      </c>
      <c r="E55" s="50" t="s">
        <v>4</v>
      </c>
      <c r="F55" s="54">
        <v>21</v>
      </c>
      <c r="G55" s="232" t="s">
        <v>25</v>
      </c>
      <c r="H55" s="36">
        <v>2.4500000000000002</v>
      </c>
      <c r="I55" s="241">
        <v>3.7</v>
      </c>
      <c r="J55" s="242">
        <f t="shared" si="0"/>
        <v>1.7398049645390075</v>
      </c>
      <c r="K55" s="5"/>
    </row>
    <row r="56" spans="1:11" s="3" customFormat="1" x14ac:dyDescent="0.2">
      <c r="A56" s="60">
        <v>40576</v>
      </c>
      <c r="B56" s="5"/>
      <c r="C56" s="234" t="s">
        <v>36</v>
      </c>
      <c r="D56" s="41">
        <v>2.8</v>
      </c>
      <c r="E56" s="69" t="s">
        <v>4</v>
      </c>
      <c r="F56" s="40">
        <v>4</v>
      </c>
      <c r="G56" s="235" t="s">
        <v>25</v>
      </c>
      <c r="H56" s="5">
        <v>2.4</v>
      </c>
      <c r="I56" s="236">
        <v>3.5</v>
      </c>
      <c r="J56" s="239">
        <f t="shared" si="0"/>
        <v>1.5310283687943267</v>
      </c>
      <c r="K56" s="5"/>
    </row>
    <row r="57" spans="1:11" s="3" customFormat="1" x14ac:dyDescent="0.2">
      <c r="A57" s="58"/>
      <c r="B57" s="36"/>
      <c r="C57" s="240" t="s">
        <v>35</v>
      </c>
      <c r="D57" s="51"/>
      <c r="E57" s="50" t="s">
        <v>4</v>
      </c>
      <c r="F57" s="54">
        <v>12</v>
      </c>
      <c r="G57" s="232" t="s">
        <v>25</v>
      </c>
      <c r="H57" s="36">
        <v>2.2999999999999998</v>
      </c>
      <c r="I57" s="241">
        <v>2.6</v>
      </c>
      <c r="J57" s="242">
        <f t="shared" si="0"/>
        <v>0.41755319148936215</v>
      </c>
      <c r="K57" s="5"/>
    </row>
    <row r="58" spans="1:11" s="3" customFormat="1" x14ac:dyDescent="0.2">
      <c r="A58" s="59">
        <v>40579</v>
      </c>
      <c r="B58" s="48"/>
      <c r="C58" s="254"/>
      <c r="D58" s="143"/>
      <c r="E58" s="144" t="s">
        <v>5</v>
      </c>
      <c r="F58" s="53"/>
      <c r="G58" s="255" t="s">
        <v>25</v>
      </c>
      <c r="H58" s="48" t="s">
        <v>33</v>
      </c>
      <c r="I58" s="256" t="s">
        <v>33</v>
      </c>
      <c r="J58" s="257" t="s">
        <v>33</v>
      </c>
      <c r="K58" s="5"/>
    </row>
    <row r="59" spans="1:11" s="3" customFormat="1" x14ac:dyDescent="0.2">
      <c r="A59" s="60">
        <v>40582</v>
      </c>
      <c r="B59" s="5"/>
      <c r="C59" s="234" t="s">
        <v>36</v>
      </c>
      <c r="D59" s="41">
        <v>3.7</v>
      </c>
      <c r="E59" s="69" t="s">
        <v>4</v>
      </c>
      <c r="F59" s="40">
        <v>18</v>
      </c>
      <c r="G59" s="235" t="s">
        <v>25</v>
      </c>
      <c r="H59" s="5">
        <v>2.35</v>
      </c>
      <c r="I59" s="236">
        <v>3.5</v>
      </c>
      <c r="J59" s="239">
        <f>((((I59-$H59)/$C$15)/$C$10)*$C$12*1000)</f>
        <v>1.6006205673758866</v>
      </c>
      <c r="K59" s="5"/>
    </row>
    <row r="60" spans="1:11" s="3" customFormat="1" x14ac:dyDescent="0.2">
      <c r="A60" s="2"/>
      <c r="B60" s="36"/>
      <c r="C60" s="240" t="s">
        <v>37</v>
      </c>
      <c r="D60" s="51">
        <v>3</v>
      </c>
      <c r="E60" s="50" t="s">
        <v>4</v>
      </c>
      <c r="F60" s="54">
        <v>8</v>
      </c>
      <c r="G60" s="232" t="s">
        <v>25</v>
      </c>
      <c r="H60" s="36">
        <v>2.5</v>
      </c>
      <c r="I60" s="241">
        <v>2.8</v>
      </c>
      <c r="J60" s="242">
        <f>((((I60-$H60)/$C$15)/$C$10)*$C$12*1000)</f>
        <v>0.41755319148936154</v>
      </c>
      <c r="K60" s="5"/>
    </row>
    <row r="61" spans="1:11" s="3" customFormat="1" x14ac:dyDescent="0.2">
      <c r="A61" s="60">
        <v>40590</v>
      </c>
      <c r="B61" s="5"/>
      <c r="C61" s="234" t="s">
        <v>36</v>
      </c>
      <c r="D61" s="41">
        <v>4.2</v>
      </c>
      <c r="E61" s="69" t="s">
        <v>5</v>
      </c>
      <c r="F61" s="40">
        <v>10</v>
      </c>
      <c r="G61" s="235" t="s">
        <v>25</v>
      </c>
      <c r="H61" s="5" t="s">
        <v>33</v>
      </c>
      <c r="I61" s="236" t="s">
        <v>33</v>
      </c>
      <c r="J61" s="239" t="s">
        <v>33</v>
      </c>
      <c r="K61" s="5"/>
    </row>
    <row r="62" spans="1:11" s="3" customFormat="1" x14ac:dyDescent="0.2">
      <c r="A62" s="2"/>
      <c r="B62" s="36"/>
      <c r="C62" s="240" t="s">
        <v>37</v>
      </c>
      <c r="D62" s="51">
        <v>3.2</v>
      </c>
      <c r="E62" s="50" t="s">
        <v>4</v>
      </c>
      <c r="F62" s="54">
        <v>10</v>
      </c>
      <c r="G62" s="232" t="s">
        <v>25</v>
      </c>
      <c r="H62" s="36">
        <v>2.2999999999999998</v>
      </c>
      <c r="I62" s="241">
        <v>2.4500000000000002</v>
      </c>
      <c r="J62" s="242">
        <f>((((I62-$H62)/$C$15)/$C$10)*$C$12*1000)</f>
        <v>0.20877659574468141</v>
      </c>
      <c r="K62" s="5"/>
    </row>
    <row r="63" spans="1:11" s="3" customFormat="1" x14ac:dyDescent="0.2">
      <c r="A63" s="58">
        <v>40591</v>
      </c>
      <c r="B63" s="36"/>
      <c r="C63" s="240" t="s">
        <v>36</v>
      </c>
      <c r="D63" s="51">
        <v>2.9</v>
      </c>
      <c r="E63" s="50" t="s">
        <v>4</v>
      </c>
      <c r="F63" s="54">
        <v>5</v>
      </c>
      <c r="G63" s="232" t="s">
        <v>25</v>
      </c>
      <c r="H63" s="36">
        <v>2.4</v>
      </c>
      <c r="I63" s="241">
        <v>2.8</v>
      </c>
      <c r="J63" s="242">
        <f>((((I63-$H63)/$C$15)/$C$10)*$C$12*1000)</f>
        <v>0.55673758865248235</v>
      </c>
      <c r="K63" s="5"/>
    </row>
    <row r="64" spans="1:11" s="3" customFormat="1" x14ac:dyDescent="0.2">
      <c r="A64" s="58">
        <v>40592</v>
      </c>
      <c r="B64" s="36"/>
      <c r="C64" s="240" t="s">
        <v>36</v>
      </c>
      <c r="D64" s="51">
        <v>3.3</v>
      </c>
      <c r="E64" s="50" t="s">
        <v>5</v>
      </c>
      <c r="F64" s="54">
        <v>17</v>
      </c>
      <c r="G64" s="232" t="s">
        <v>25</v>
      </c>
      <c r="H64" s="36" t="s">
        <v>33</v>
      </c>
      <c r="I64" s="241" t="s">
        <v>33</v>
      </c>
      <c r="J64" s="242" t="s">
        <v>33</v>
      </c>
      <c r="K64" s="5"/>
    </row>
    <row r="65" spans="1:11" s="3" customFormat="1" x14ac:dyDescent="0.2">
      <c r="A65" s="60">
        <v>40593</v>
      </c>
      <c r="B65" s="5"/>
      <c r="C65" s="234" t="s">
        <v>36</v>
      </c>
      <c r="D65" s="41">
        <v>4</v>
      </c>
      <c r="E65" s="69" t="s">
        <v>4</v>
      </c>
      <c r="F65" s="40">
        <v>5</v>
      </c>
      <c r="G65" s="235" t="s">
        <v>25</v>
      </c>
      <c r="H65" s="5">
        <v>2.4</v>
      </c>
      <c r="I65" s="236">
        <v>2.8</v>
      </c>
      <c r="J65" s="239">
        <f t="shared" ref="J65:J72" si="1">((((I65-$H65)/$C$15)/$C$10)*$C$12*1000)</f>
        <v>0.55673758865248235</v>
      </c>
      <c r="K65" s="5"/>
    </row>
    <row r="66" spans="1:11" s="3" customFormat="1" x14ac:dyDescent="0.2">
      <c r="A66" s="2"/>
      <c r="B66" s="36"/>
      <c r="C66" s="240" t="s">
        <v>35</v>
      </c>
      <c r="D66" s="51"/>
      <c r="E66" s="50" t="s">
        <v>4</v>
      </c>
      <c r="F66" s="54">
        <v>11</v>
      </c>
      <c r="G66" s="232" t="s">
        <v>25</v>
      </c>
      <c r="H66" s="36">
        <v>2.2999999999999998</v>
      </c>
      <c r="I66" s="241">
        <v>2.5</v>
      </c>
      <c r="J66" s="242">
        <f t="shared" si="1"/>
        <v>0.2783687943262414</v>
      </c>
      <c r="K66" s="5"/>
    </row>
    <row r="67" spans="1:11" s="3" customFormat="1" x14ac:dyDescent="0.2">
      <c r="A67" s="60">
        <v>40594</v>
      </c>
      <c r="B67" s="5"/>
      <c r="C67" s="234" t="s">
        <v>36</v>
      </c>
      <c r="D67" s="41">
        <v>4.3</v>
      </c>
      <c r="E67" s="69" t="s">
        <v>4</v>
      </c>
      <c r="F67" s="40">
        <v>11</v>
      </c>
      <c r="G67" s="235" t="s">
        <v>25</v>
      </c>
      <c r="H67" s="41">
        <v>2.35</v>
      </c>
      <c r="I67" s="236">
        <v>2.6</v>
      </c>
      <c r="J67" s="239">
        <f t="shared" si="1"/>
        <v>0.34796099290780147</v>
      </c>
      <c r="K67" s="5"/>
    </row>
    <row r="68" spans="1:11" s="3" customFormat="1" x14ac:dyDescent="0.2">
      <c r="A68" s="2"/>
      <c r="B68" s="36"/>
      <c r="C68" s="240" t="s">
        <v>37</v>
      </c>
      <c r="D68" s="51">
        <v>3</v>
      </c>
      <c r="E68" s="50" t="s">
        <v>4</v>
      </c>
      <c r="F68" s="54">
        <v>13</v>
      </c>
      <c r="G68" s="232" t="s">
        <v>25</v>
      </c>
      <c r="H68" s="36">
        <v>2.2999999999999998</v>
      </c>
      <c r="I68" s="241">
        <v>3.15</v>
      </c>
      <c r="J68" s="242">
        <f t="shared" si="1"/>
        <v>1.1830673758865251</v>
      </c>
      <c r="K68" s="5"/>
    </row>
    <row r="69" spans="1:11" s="3" customFormat="1" x14ac:dyDescent="0.2">
      <c r="A69" s="29">
        <v>40601</v>
      </c>
      <c r="B69" s="5"/>
      <c r="C69" s="234" t="s">
        <v>36</v>
      </c>
      <c r="D69" s="41">
        <v>3.3</v>
      </c>
      <c r="E69" s="69" t="s">
        <v>4</v>
      </c>
      <c r="F69" s="40">
        <v>5</v>
      </c>
      <c r="G69" s="235" t="s">
        <v>25</v>
      </c>
      <c r="H69" s="5">
        <v>2.4</v>
      </c>
      <c r="I69" s="236">
        <v>2.95</v>
      </c>
      <c r="J69" s="239">
        <f t="shared" si="1"/>
        <v>0.76551418439716368</v>
      </c>
      <c r="K69" s="5"/>
    </row>
    <row r="70" spans="1:11" s="2" customFormat="1" x14ac:dyDescent="0.2">
      <c r="B70" s="36"/>
      <c r="C70" s="240" t="s">
        <v>35</v>
      </c>
      <c r="D70" s="51"/>
      <c r="E70" s="50" t="s">
        <v>4</v>
      </c>
      <c r="F70" s="54">
        <v>11</v>
      </c>
      <c r="G70" s="232" t="s">
        <v>25</v>
      </c>
      <c r="H70" s="36">
        <v>2.2999999999999998</v>
      </c>
      <c r="I70" s="241">
        <v>4.6500000000000004</v>
      </c>
      <c r="J70" s="242">
        <f t="shared" si="1"/>
        <v>3.2708333333333348</v>
      </c>
      <c r="K70" s="36"/>
    </row>
    <row r="71" spans="1:11" s="3" customFormat="1" x14ac:dyDescent="0.2">
      <c r="A71" s="29">
        <v>40736</v>
      </c>
      <c r="B71" s="5"/>
      <c r="C71" s="234" t="s">
        <v>36</v>
      </c>
      <c r="D71" s="41"/>
      <c r="E71" s="69" t="s">
        <v>4</v>
      </c>
      <c r="F71" s="40">
        <v>4</v>
      </c>
      <c r="G71" s="232" t="s">
        <v>25</v>
      </c>
      <c r="H71" s="5">
        <v>2.4</v>
      </c>
      <c r="I71" s="236">
        <v>2.5499999999999998</v>
      </c>
      <c r="J71" s="239">
        <f t="shared" si="1"/>
        <v>0.20877659574468077</v>
      </c>
      <c r="K71" s="5"/>
    </row>
    <row r="72" spans="1:11" s="3" customFormat="1" x14ac:dyDescent="0.2">
      <c r="A72" s="29"/>
      <c r="B72" s="5"/>
      <c r="C72" s="258" t="s">
        <v>35</v>
      </c>
      <c r="D72" s="41"/>
      <c r="E72" s="69" t="s">
        <v>4</v>
      </c>
      <c r="F72" s="40">
        <v>10</v>
      </c>
      <c r="G72" s="232"/>
      <c r="H72" s="5">
        <v>2.5</v>
      </c>
      <c r="I72" s="236">
        <v>2.8</v>
      </c>
      <c r="J72" s="239">
        <f t="shared" si="1"/>
        <v>0.41755319148936154</v>
      </c>
      <c r="K72" s="5"/>
    </row>
    <row r="73" spans="1:11" s="2" customFormat="1" x14ac:dyDescent="0.2">
      <c r="B73" s="36"/>
      <c r="C73" s="259" t="s">
        <v>37</v>
      </c>
      <c r="D73" s="51"/>
      <c r="E73" s="50" t="s">
        <v>33</v>
      </c>
      <c r="F73" s="54">
        <v>7</v>
      </c>
      <c r="G73" s="232" t="s">
        <v>25</v>
      </c>
      <c r="H73" s="36" t="s">
        <v>33</v>
      </c>
      <c r="I73" s="260" t="s">
        <v>33</v>
      </c>
      <c r="J73" s="242" t="s">
        <v>33</v>
      </c>
      <c r="K73" s="36"/>
    </row>
    <row r="74" spans="1:11" s="3" customFormat="1" x14ac:dyDescent="0.2">
      <c r="A74" s="29">
        <v>40737</v>
      </c>
      <c r="B74" s="5"/>
      <c r="C74" s="258" t="s">
        <v>36</v>
      </c>
      <c r="D74" s="41"/>
      <c r="E74" s="69" t="s">
        <v>4</v>
      </c>
      <c r="F74" s="40">
        <v>5</v>
      </c>
      <c r="G74" s="235"/>
      <c r="H74" s="5">
        <v>2.5</v>
      </c>
      <c r="I74" s="236">
        <v>2.8</v>
      </c>
      <c r="J74" s="239">
        <f>((((I74-$H74)/$C$15)/$C$10)*$C$12*1000)</f>
        <v>0.41755319148936154</v>
      </c>
      <c r="K74" s="5"/>
    </row>
    <row r="75" spans="1:11" s="3" customFormat="1" x14ac:dyDescent="0.2">
      <c r="B75" s="5"/>
      <c r="C75" s="258" t="s">
        <v>49</v>
      </c>
      <c r="D75" s="41"/>
      <c r="E75" s="69" t="s">
        <v>4</v>
      </c>
      <c r="F75" s="40">
        <v>19</v>
      </c>
      <c r="G75" s="235"/>
      <c r="H75" s="5">
        <v>2.5</v>
      </c>
      <c r="I75" s="236">
        <v>3</v>
      </c>
      <c r="J75" s="239">
        <f>((((I75-$H75)/$C$15)/$C$10)*$C$12*1000)</f>
        <v>0.69592198581560294</v>
      </c>
      <c r="K75" s="5"/>
    </row>
    <row r="76" spans="1:11" s="3" customFormat="1" x14ac:dyDescent="0.2">
      <c r="B76" s="5"/>
      <c r="C76" s="30"/>
      <c r="D76" s="41"/>
      <c r="E76" s="69"/>
      <c r="F76" s="37"/>
      <c r="G76" s="27"/>
      <c r="I76" s="33"/>
      <c r="J76" s="188"/>
    </row>
    <row r="77" spans="1:11" s="3" customFormat="1" x14ac:dyDescent="0.2">
      <c r="B77" s="5"/>
      <c r="C77" s="30"/>
      <c r="D77" s="41"/>
      <c r="E77" s="69"/>
      <c r="F77" s="37"/>
      <c r="G77" s="27"/>
      <c r="I77" s="33"/>
      <c r="J77" s="188"/>
    </row>
    <row r="78" spans="1:11" s="3" customFormat="1" x14ac:dyDescent="0.2">
      <c r="B78" s="5"/>
      <c r="C78" s="30"/>
      <c r="D78" s="41"/>
      <c r="E78" s="69"/>
      <c r="F78" s="37"/>
      <c r="G78" s="27"/>
      <c r="I78" s="33"/>
      <c r="J78" s="188"/>
    </row>
    <row r="79" spans="1:11" s="3" customFormat="1" x14ac:dyDescent="0.2">
      <c r="B79" s="5"/>
      <c r="C79" s="30"/>
      <c r="D79" s="5"/>
      <c r="E79" s="9"/>
      <c r="F79" s="35"/>
      <c r="G79" s="27"/>
      <c r="I79" s="33"/>
      <c r="J79" s="189"/>
    </row>
    <row r="80" spans="1:11" s="3" customFormat="1" x14ac:dyDescent="0.2">
      <c r="B80" s="5"/>
      <c r="C80" s="30"/>
      <c r="D80" s="5"/>
      <c r="E80" s="9"/>
      <c r="F80" s="35"/>
      <c r="G80" s="35"/>
      <c r="I80" s="23"/>
      <c r="J80" s="121"/>
    </row>
    <row r="81" spans="1:20" s="3" customFormat="1" x14ac:dyDescent="0.2">
      <c r="B81" s="5"/>
      <c r="C81" s="30"/>
      <c r="D81" s="5"/>
      <c r="E81" s="9"/>
      <c r="F81" s="35"/>
      <c r="G81" s="35"/>
      <c r="I81" s="23"/>
      <c r="J81" s="121"/>
    </row>
    <row r="82" spans="1:20" s="3" customFormat="1" x14ac:dyDescent="0.2">
      <c r="A82" s="6" t="s">
        <v>1</v>
      </c>
      <c r="B82" s="5"/>
      <c r="D82" s="32">
        <f>AVERAGE(D22:D69)</f>
        <v>3.3589743589743599</v>
      </c>
      <c r="E82" s="105"/>
      <c r="F82" s="10">
        <f>AVERAGE(F23:F79)</f>
        <v>12.0625</v>
      </c>
      <c r="G82" s="43"/>
      <c r="H82" s="32">
        <f>AVERAGE(H22:H79)</f>
        <v>2.3829268292682926</v>
      </c>
      <c r="I82" s="23"/>
      <c r="J82" s="199">
        <f>AVERAGE(J23:J79)</f>
        <v>0.80964582252205519</v>
      </c>
    </row>
    <row r="83" spans="1:20" s="3" customFormat="1" x14ac:dyDescent="0.2">
      <c r="A83" s="6" t="s">
        <v>34</v>
      </c>
      <c r="B83" s="5"/>
      <c r="D83" s="3">
        <f>COUNT(D22:D69)</f>
        <v>39</v>
      </c>
      <c r="E83" s="6"/>
      <c r="F83" s="43">
        <f>COUNT(F23:F79)</f>
        <v>48</v>
      </c>
      <c r="G83" s="43"/>
      <c r="H83" s="32">
        <f>COUNT(H22:H79)</f>
        <v>41</v>
      </c>
      <c r="I83" s="23"/>
      <c r="J83" s="121">
        <f>COUNT(J23:J79)</f>
        <v>41</v>
      </c>
    </row>
    <row r="84" spans="1:20" s="3" customFormat="1" x14ac:dyDescent="0.2">
      <c r="A84" s="6" t="s">
        <v>2</v>
      </c>
      <c r="B84" s="5"/>
      <c r="D84" s="32">
        <f>STDEV(D22:D79)/SQRT(D83)</f>
        <v>6.4126850999682808E-2</v>
      </c>
      <c r="E84" s="105"/>
      <c r="F84" s="10">
        <f>STDEV(F23:F79)/SQRT(F83)</f>
        <v>1.066663723123155</v>
      </c>
      <c r="G84" s="43"/>
      <c r="H84" s="32">
        <f>STDEV(H22:H79)/SQRT(H83)</f>
        <v>1.2784536688758908E-2</v>
      </c>
      <c r="I84" s="23"/>
      <c r="J84" s="199">
        <f>STDEV(J23:J79)/SQRT(J83)</f>
        <v>0.13572015186820829</v>
      </c>
    </row>
    <row r="85" spans="1:20" s="3" customFormat="1" x14ac:dyDescent="0.2">
      <c r="B85" s="5"/>
      <c r="C85" s="5"/>
      <c r="D85" s="5"/>
      <c r="E85" s="5"/>
      <c r="F85" s="35"/>
      <c r="G85" s="35"/>
      <c r="I85" s="23"/>
      <c r="J85" s="23"/>
      <c r="K85" s="23"/>
      <c r="L85" s="121"/>
      <c r="M85" s="23"/>
      <c r="N85" s="23"/>
      <c r="O85" s="23"/>
    </row>
    <row r="86" spans="1:20" s="3" customFormat="1" x14ac:dyDescent="0.2">
      <c r="B86" s="5"/>
      <c r="C86" s="5"/>
      <c r="D86" s="44"/>
      <c r="E86" s="5"/>
      <c r="F86" s="35"/>
      <c r="G86" s="35"/>
      <c r="I86" s="23"/>
      <c r="J86" s="23"/>
      <c r="K86" s="23"/>
      <c r="L86" s="190"/>
      <c r="M86" s="23"/>
      <c r="N86" s="23"/>
      <c r="O86" s="42"/>
      <c r="P86" s="42"/>
    </row>
    <row r="87" spans="1:20" s="3" customFormat="1" x14ac:dyDescent="0.2">
      <c r="B87" s="5"/>
      <c r="C87" s="5"/>
      <c r="D87" s="44"/>
      <c r="E87" s="5"/>
      <c r="F87" s="35"/>
      <c r="G87" s="35"/>
      <c r="I87" s="23"/>
      <c r="J87" s="23"/>
      <c r="K87" s="23"/>
      <c r="L87" s="190"/>
      <c r="M87" s="23"/>
      <c r="N87" s="23"/>
      <c r="O87" s="42"/>
    </row>
    <row r="88" spans="1:20" s="3" customFormat="1" x14ac:dyDescent="0.2">
      <c r="B88" s="5"/>
      <c r="C88" s="5"/>
      <c r="D88" s="5"/>
      <c r="E88" s="5"/>
      <c r="F88" s="5"/>
      <c r="I88" s="23"/>
      <c r="J88" s="23"/>
      <c r="K88" s="23"/>
      <c r="L88" s="121"/>
      <c r="M88" s="23"/>
      <c r="N88" s="23"/>
    </row>
    <row r="89" spans="1:20" s="3" customFormat="1" x14ac:dyDescent="0.2">
      <c r="B89" s="5"/>
      <c r="C89" s="5"/>
      <c r="L89" s="175"/>
    </row>
    <row r="90" spans="1:20" s="3" customFormat="1" x14ac:dyDescent="0.2">
      <c r="B90" s="5"/>
      <c r="C90" s="5"/>
      <c r="L90" s="6"/>
    </row>
    <row r="91" spans="1:20" x14ac:dyDescent="0.2">
      <c r="B91" s="45"/>
      <c r="C91" s="45"/>
      <c r="E91" s="3"/>
      <c r="F91" s="3"/>
      <c r="G91" s="3"/>
      <c r="H91" s="3"/>
      <c r="I91" s="3"/>
      <c r="L91" s="4"/>
      <c r="T91" s="1"/>
    </row>
    <row r="92" spans="1:20" x14ac:dyDescent="0.2">
      <c r="B92" s="45"/>
      <c r="C92" s="45"/>
      <c r="E92" s="3"/>
      <c r="F92" s="3"/>
      <c r="G92" s="3"/>
      <c r="H92" s="3"/>
      <c r="I92" s="3"/>
      <c r="L92" s="4"/>
      <c r="T92" s="1"/>
    </row>
    <row r="93" spans="1:20" x14ac:dyDescent="0.2">
      <c r="B93" s="45"/>
      <c r="C93" s="45"/>
      <c r="E93" s="3"/>
      <c r="F93" s="3"/>
      <c r="G93" s="3"/>
      <c r="H93" s="3"/>
      <c r="I93" s="3"/>
      <c r="L93" s="4"/>
      <c r="T93" s="1"/>
    </row>
    <row r="94" spans="1:20" x14ac:dyDescent="0.2">
      <c r="B94" s="45"/>
      <c r="C94" s="45"/>
      <c r="E94" s="3"/>
      <c r="F94" s="3"/>
      <c r="G94" s="3"/>
      <c r="H94" s="3"/>
      <c r="I94" s="3"/>
      <c r="L94" s="4"/>
      <c r="T94" s="1"/>
    </row>
    <row r="95" spans="1:20" x14ac:dyDescent="0.2">
      <c r="B95" s="45"/>
      <c r="C95" s="45"/>
      <c r="E95" s="3"/>
      <c r="F95" s="3"/>
      <c r="G95" s="3"/>
      <c r="H95" s="3"/>
      <c r="I95" s="3"/>
      <c r="L95" s="4"/>
      <c r="T95" s="1"/>
    </row>
    <row r="96" spans="1:20" x14ac:dyDescent="0.2">
      <c r="B96" s="45"/>
      <c r="C96" s="45"/>
      <c r="E96" s="3"/>
      <c r="F96" s="3"/>
      <c r="G96" s="3"/>
      <c r="H96" s="3"/>
      <c r="I96" s="3"/>
      <c r="L96" s="4"/>
      <c r="T96" s="1"/>
    </row>
    <row r="97" spans="2:37" x14ac:dyDescent="0.2">
      <c r="B97" s="45"/>
      <c r="C97" s="45"/>
      <c r="E97" s="3"/>
      <c r="F97" s="3"/>
      <c r="G97" s="3"/>
      <c r="H97" s="3"/>
      <c r="I97" s="23"/>
      <c r="J97" s="46"/>
      <c r="K97" s="46"/>
      <c r="L97" s="132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</row>
    <row r="98" spans="2:37" x14ac:dyDescent="0.2">
      <c r="B98" s="45"/>
      <c r="C98" s="45"/>
      <c r="E98" s="3"/>
      <c r="F98" s="3"/>
      <c r="G98" s="3"/>
      <c r="H98" s="3"/>
      <c r="I98" s="23"/>
      <c r="J98" s="46"/>
      <c r="K98" s="46"/>
      <c r="L98" s="132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</row>
    <row r="99" spans="2:37" x14ac:dyDescent="0.2">
      <c r="B99" s="45"/>
      <c r="C99" s="45"/>
      <c r="E99" s="3"/>
      <c r="F99" s="3"/>
      <c r="G99" s="3"/>
      <c r="H99" s="3"/>
      <c r="I99" s="23"/>
      <c r="J99" s="46"/>
      <c r="K99" s="46"/>
      <c r="L99" s="132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  <c r="AH99" s="46"/>
    </row>
    <row r="100" spans="2:37" x14ac:dyDescent="0.2">
      <c r="B100" s="45"/>
      <c r="C100" s="45"/>
      <c r="E100" s="3"/>
      <c r="F100" s="3"/>
      <c r="G100" s="3"/>
      <c r="H100" s="3"/>
      <c r="I100" s="3"/>
      <c r="L100" s="132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</row>
    <row r="101" spans="2:37" x14ac:dyDescent="0.2">
      <c r="B101" s="45"/>
      <c r="E101" s="3"/>
      <c r="F101" s="3"/>
      <c r="G101" s="3"/>
      <c r="H101" s="3"/>
      <c r="I101" s="3"/>
      <c r="K101" s="132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</row>
    <row r="102" spans="2:37" x14ac:dyDescent="0.2">
      <c r="B102" s="45"/>
      <c r="E102" s="3"/>
      <c r="F102" s="3"/>
      <c r="G102" s="3"/>
      <c r="H102" s="3"/>
      <c r="I102" s="3"/>
      <c r="K102" s="132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</row>
    <row r="103" spans="2:37" x14ac:dyDescent="0.2">
      <c r="B103" s="45"/>
      <c r="E103" s="3"/>
      <c r="F103" s="3"/>
      <c r="G103" s="3"/>
      <c r="H103" s="3"/>
      <c r="I103" s="3"/>
      <c r="K103" s="132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  <c r="AA103" s="46"/>
      <c r="AB103" s="46"/>
      <c r="AC103" s="46"/>
      <c r="AD103" s="46"/>
      <c r="AE103" s="46"/>
      <c r="AF103" s="46"/>
      <c r="AG103" s="46"/>
    </row>
    <row r="104" spans="2:37" x14ac:dyDescent="0.2">
      <c r="B104" s="45"/>
      <c r="E104" s="3"/>
      <c r="F104" s="3"/>
      <c r="G104" s="3"/>
      <c r="H104" s="3"/>
      <c r="I104" s="3"/>
      <c r="K104" s="132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</row>
    <row r="105" spans="2:37" x14ac:dyDescent="0.2">
      <c r="B105" s="45"/>
      <c r="E105" s="3"/>
      <c r="F105" s="3"/>
      <c r="G105" s="3"/>
      <c r="H105" s="3"/>
      <c r="I105" s="3"/>
      <c r="O105" s="132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</row>
    <row r="106" spans="2:37" x14ac:dyDescent="0.2">
      <c r="B106" s="45"/>
      <c r="E106" s="3"/>
      <c r="F106" s="3"/>
      <c r="G106" s="3"/>
      <c r="H106" s="3"/>
      <c r="I106" s="3"/>
      <c r="O106" s="132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</row>
    <row r="107" spans="2:37" x14ac:dyDescent="0.2">
      <c r="B107" s="45"/>
      <c r="E107" s="3"/>
      <c r="F107" s="3"/>
      <c r="G107" s="3"/>
      <c r="H107" s="3"/>
      <c r="I107" s="3"/>
      <c r="O107" s="132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</row>
    <row r="108" spans="2:37" x14ac:dyDescent="0.2">
      <c r="E108" s="3"/>
      <c r="F108" s="3"/>
      <c r="G108" s="3"/>
      <c r="H108" s="3"/>
      <c r="I108" s="3"/>
      <c r="O108" s="132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  <c r="AJ108" s="46"/>
      <c r="AK108" s="46"/>
    </row>
    <row r="109" spans="2:37" x14ac:dyDescent="0.2">
      <c r="E109" s="3"/>
      <c r="F109" s="3"/>
      <c r="G109" s="3"/>
      <c r="H109" s="3"/>
      <c r="I109" s="3"/>
      <c r="O109" s="4"/>
      <c r="T109" s="1"/>
    </row>
    <row r="110" spans="2:37" x14ac:dyDescent="0.2">
      <c r="E110" s="3"/>
      <c r="F110" s="3"/>
      <c r="G110" s="3"/>
      <c r="H110" s="3"/>
      <c r="I110" s="3"/>
      <c r="Q110" s="4"/>
      <c r="T110" s="1"/>
    </row>
    <row r="111" spans="2:37" x14ac:dyDescent="0.2">
      <c r="E111" s="3"/>
      <c r="F111" s="3"/>
      <c r="G111" s="3"/>
      <c r="H111" s="3"/>
      <c r="I111" s="3"/>
      <c r="Q111" s="4"/>
      <c r="T111" s="1"/>
    </row>
    <row r="112" spans="2:37" x14ac:dyDescent="0.2">
      <c r="E112" s="3"/>
      <c r="F112" s="3"/>
      <c r="G112" s="3"/>
      <c r="H112" s="3"/>
      <c r="I112" s="3"/>
      <c r="Q112" s="4"/>
      <c r="T112" s="1"/>
    </row>
    <row r="113" spans="2:20" x14ac:dyDescent="0.2">
      <c r="E113" s="3"/>
      <c r="F113" s="3"/>
      <c r="G113" s="3"/>
      <c r="H113" s="3"/>
      <c r="I113" s="3"/>
      <c r="Q113" s="4"/>
      <c r="T113" s="1"/>
    </row>
    <row r="114" spans="2:20" x14ac:dyDescent="0.2">
      <c r="E114" s="3"/>
      <c r="F114" s="3"/>
      <c r="G114" s="3"/>
      <c r="H114" s="3"/>
      <c r="I114" s="3"/>
      <c r="J114" s="3"/>
      <c r="K114" s="3"/>
      <c r="L114" s="3"/>
      <c r="Q114" s="4"/>
      <c r="T114" s="1"/>
    </row>
    <row r="115" spans="2:20" x14ac:dyDescent="0.2">
      <c r="B115" s="45"/>
      <c r="E115" s="3"/>
      <c r="F115" s="3"/>
      <c r="G115" s="3"/>
      <c r="H115" s="3"/>
      <c r="I115" s="3"/>
      <c r="J115" s="3"/>
      <c r="K115" s="3"/>
      <c r="L115" s="3"/>
      <c r="R115" s="4"/>
      <c r="T115" s="1"/>
    </row>
    <row r="116" spans="2:20" x14ac:dyDescent="0.2">
      <c r="B116" s="45"/>
      <c r="G116" s="3"/>
      <c r="H116" s="3"/>
      <c r="I116" s="3"/>
      <c r="J116" s="3"/>
      <c r="K116" s="3"/>
      <c r="L116" s="3"/>
      <c r="R116" s="4"/>
      <c r="T116" s="1"/>
    </row>
    <row r="117" spans="2:20" x14ac:dyDescent="0.2">
      <c r="B117" s="45"/>
      <c r="G117" s="3"/>
      <c r="H117" s="3"/>
      <c r="I117" s="3"/>
      <c r="J117" s="3"/>
      <c r="K117" s="3"/>
      <c r="L117" s="3"/>
      <c r="R117" s="4"/>
      <c r="T117" s="1"/>
    </row>
    <row r="118" spans="2:20" x14ac:dyDescent="0.2">
      <c r="B118" s="45"/>
      <c r="G118" s="3"/>
      <c r="H118" s="3"/>
      <c r="I118" s="3"/>
      <c r="J118" s="3"/>
      <c r="K118" s="3"/>
      <c r="L118" s="3"/>
      <c r="R118" s="4"/>
      <c r="T118" s="1"/>
    </row>
    <row r="119" spans="2:20" x14ac:dyDescent="0.2">
      <c r="B119" s="45"/>
      <c r="G119" s="3"/>
      <c r="H119" s="3"/>
      <c r="I119" s="3"/>
      <c r="J119" s="3"/>
      <c r="K119" s="3"/>
      <c r="L119" s="3"/>
    </row>
    <row r="120" spans="2:20" x14ac:dyDescent="0.2">
      <c r="G120" s="3"/>
      <c r="H120" s="3"/>
      <c r="I120" s="3"/>
      <c r="J120" s="3"/>
      <c r="K120" s="3"/>
      <c r="L120" s="3"/>
    </row>
    <row r="121" spans="2:20" x14ac:dyDescent="0.2">
      <c r="G121" s="3"/>
      <c r="H121" s="3"/>
      <c r="I121" s="3"/>
      <c r="J121" s="3"/>
      <c r="K121" s="3"/>
      <c r="L121" s="3"/>
    </row>
    <row r="122" spans="2:20" x14ac:dyDescent="0.2">
      <c r="G122" s="3"/>
      <c r="H122" s="3"/>
      <c r="I122" s="3"/>
      <c r="J122" s="3"/>
      <c r="K122" s="3"/>
      <c r="L122" s="3"/>
    </row>
    <row r="123" spans="2:20" x14ac:dyDescent="0.2">
      <c r="G123" s="3"/>
      <c r="H123" s="3"/>
      <c r="I123" s="3"/>
      <c r="J123" s="3"/>
      <c r="K123" s="3"/>
      <c r="L123" s="3"/>
    </row>
    <row r="124" spans="2:20" x14ac:dyDescent="0.2">
      <c r="G124" s="3"/>
      <c r="H124" s="3"/>
      <c r="I124" s="3"/>
      <c r="J124" s="3"/>
      <c r="K124" s="3"/>
      <c r="L124" s="3"/>
    </row>
    <row r="125" spans="2:20" x14ac:dyDescent="0.2">
      <c r="G125" s="3"/>
      <c r="H125" s="3"/>
      <c r="I125" s="3"/>
      <c r="J125" s="3"/>
      <c r="K125" s="3"/>
      <c r="L125" s="3"/>
    </row>
    <row r="126" spans="2:20" x14ac:dyDescent="0.2">
      <c r="G126" s="3"/>
      <c r="H126" s="3"/>
      <c r="I126" s="3"/>
      <c r="J126" s="3"/>
      <c r="K126" s="3"/>
      <c r="L126" s="3"/>
    </row>
    <row r="127" spans="2:20" x14ac:dyDescent="0.2">
      <c r="G127" s="3"/>
      <c r="H127" s="3"/>
      <c r="I127" s="3"/>
      <c r="J127" s="3"/>
      <c r="K127" s="3"/>
      <c r="L127" s="3"/>
    </row>
    <row r="128" spans="2:20" x14ac:dyDescent="0.2">
      <c r="G128" s="3"/>
      <c r="H128" s="3"/>
      <c r="I128" s="3"/>
      <c r="J128" s="3"/>
      <c r="K128" s="3"/>
      <c r="L128" s="3"/>
    </row>
    <row r="129" spans="7:12" x14ac:dyDescent="0.2">
      <c r="G129" s="3"/>
      <c r="H129" s="3"/>
      <c r="I129" s="3"/>
      <c r="J129" s="3"/>
      <c r="K129" s="3"/>
      <c r="L129" s="3"/>
    </row>
    <row r="130" spans="7:12" x14ac:dyDescent="0.2">
      <c r="G130" s="3"/>
      <c r="H130" s="3"/>
      <c r="I130" s="3"/>
      <c r="J130" s="3"/>
      <c r="K130" s="3"/>
      <c r="L130" s="3"/>
    </row>
    <row r="131" spans="7:12" x14ac:dyDescent="0.2">
      <c r="G131" s="3"/>
      <c r="H131" s="3"/>
      <c r="I131" s="3"/>
      <c r="J131" s="3"/>
      <c r="K131" s="3"/>
      <c r="L131" s="3"/>
    </row>
    <row r="132" spans="7:12" x14ac:dyDescent="0.2">
      <c r="G132" s="3"/>
      <c r="H132" s="3"/>
      <c r="I132" s="3"/>
      <c r="J132" s="3"/>
      <c r="K132" s="3"/>
      <c r="L132" s="3"/>
    </row>
    <row r="133" spans="7:12" x14ac:dyDescent="0.2">
      <c r="G133" s="3"/>
      <c r="H133" s="3"/>
      <c r="I133" s="3"/>
      <c r="J133" s="3"/>
      <c r="K133" s="3"/>
      <c r="L133" s="3"/>
    </row>
    <row r="134" spans="7:12" x14ac:dyDescent="0.2">
      <c r="G134" s="3"/>
      <c r="H134" s="3"/>
      <c r="I134" s="3"/>
      <c r="J134" s="3"/>
      <c r="K134" s="3"/>
      <c r="L134" s="3"/>
    </row>
    <row r="135" spans="7:12" x14ac:dyDescent="0.2">
      <c r="G135" s="3"/>
      <c r="H135" s="3"/>
      <c r="I135" s="3"/>
      <c r="J135" s="3"/>
      <c r="K135" s="3"/>
      <c r="L135" s="3"/>
    </row>
    <row r="136" spans="7:12" x14ac:dyDescent="0.2">
      <c r="G136" s="3"/>
      <c r="H136" s="3"/>
      <c r="I136" s="3"/>
      <c r="J136" s="3"/>
      <c r="K136" s="3"/>
      <c r="L136" s="3"/>
    </row>
    <row r="137" spans="7:12" x14ac:dyDescent="0.2">
      <c r="G137" s="3"/>
      <c r="H137" s="3"/>
      <c r="I137" s="3"/>
      <c r="J137" s="3"/>
      <c r="K137" s="3"/>
      <c r="L137" s="3"/>
    </row>
    <row r="138" spans="7:12" x14ac:dyDescent="0.2">
      <c r="G138" s="3"/>
      <c r="H138" s="3"/>
      <c r="I138" s="3"/>
      <c r="J138" s="3"/>
      <c r="K138" s="3"/>
      <c r="L138" s="3"/>
    </row>
    <row r="139" spans="7:12" x14ac:dyDescent="0.2">
      <c r="G139" s="3"/>
      <c r="H139" s="3"/>
      <c r="I139" s="3"/>
      <c r="J139" s="3"/>
      <c r="K139" s="3"/>
      <c r="L139" s="3"/>
    </row>
    <row r="140" spans="7:12" x14ac:dyDescent="0.2">
      <c r="G140" s="3"/>
      <c r="H140" s="3"/>
      <c r="I140" s="3"/>
      <c r="J140" s="3"/>
      <c r="K140" s="3"/>
      <c r="L140" s="3"/>
    </row>
    <row r="141" spans="7:12" x14ac:dyDescent="0.2">
      <c r="G141" s="3"/>
      <c r="H141" s="3"/>
      <c r="I141" s="3"/>
      <c r="J141" s="3"/>
      <c r="K141" s="3"/>
      <c r="L141" s="3"/>
    </row>
    <row r="142" spans="7:12" x14ac:dyDescent="0.2">
      <c r="G142" s="3"/>
      <c r="H142" s="3"/>
      <c r="I142" s="3"/>
      <c r="J142" s="3"/>
      <c r="K142" s="3"/>
      <c r="L142" s="3"/>
    </row>
    <row r="143" spans="7:12" x14ac:dyDescent="0.2">
      <c r="G143" s="3"/>
      <c r="H143" s="3"/>
      <c r="I143" s="3"/>
      <c r="J143" s="3"/>
      <c r="K143" s="3"/>
      <c r="L143" s="3"/>
    </row>
    <row r="144" spans="7:12" x14ac:dyDescent="0.2">
      <c r="G144" s="3"/>
      <c r="H144" s="3"/>
      <c r="I144" s="3"/>
      <c r="J144" s="3"/>
      <c r="K144" s="3"/>
      <c r="L144" s="3"/>
    </row>
    <row r="145" spans="7:12" x14ac:dyDescent="0.2">
      <c r="G145" s="3"/>
      <c r="H145" s="3"/>
      <c r="I145" s="3"/>
      <c r="J145" s="3"/>
      <c r="K145" s="3"/>
      <c r="L145" s="3"/>
    </row>
    <row r="146" spans="7:12" x14ac:dyDescent="0.2">
      <c r="G146" s="3"/>
      <c r="H146" s="3"/>
      <c r="I146" s="3"/>
      <c r="J146" s="3"/>
      <c r="K146" s="3"/>
      <c r="L146" s="3"/>
    </row>
    <row r="147" spans="7:12" x14ac:dyDescent="0.2">
      <c r="G147" s="3"/>
      <c r="H147" s="3"/>
      <c r="I147" s="3"/>
      <c r="J147" s="3"/>
      <c r="K147" s="3"/>
      <c r="L147" s="3"/>
    </row>
    <row r="148" spans="7:12" x14ac:dyDescent="0.2">
      <c r="G148" s="3"/>
      <c r="H148" s="3"/>
      <c r="I148" s="3"/>
      <c r="J148" s="3"/>
      <c r="K148" s="3"/>
      <c r="L148" s="3"/>
    </row>
    <row r="149" spans="7:12" x14ac:dyDescent="0.2">
      <c r="G149" s="3"/>
      <c r="H149" s="3"/>
      <c r="I149" s="3"/>
      <c r="J149" s="3"/>
      <c r="K149" s="3"/>
      <c r="L149" s="3"/>
    </row>
    <row r="150" spans="7:12" x14ac:dyDescent="0.2">
      <c r="G150" s="3"/>
      <c r="H150" s="3"/>
      <c r="I150" s="3"/>
      <c r="J150" s="3"/>
      <c r="K150" s="3"/>
      <c r="L150" s="3"/>
    </row>
    <row r="151" spans="7:12" x14ac:dyDescent="0.2">
      <c r="G151" s="3"/>
      <c r="H151" s="3"/>
      <c r="I151" s="3"/>
      <c r="J151" s="3"/>
      <c r="K151" s="3"/>
      <c r="L151" s="3"/>
    </row>
    <row r="152" spans="7:12" x14ac:dyDescent="0.2">
      <c r="G152" s="3"/>
      <c r="H152" s="3"/>
      <c r="I152" s="3"/>
      <c r="J152" s="3"/>
      <c r="K152" s="3"/>
      <c r="L152" s="3"/>
    </row>
    <row r="153" spans="7:12" x14ac:dyDescent="0.2">
      <c r="G153" s="3"/>
      <c r="H153" s="3"/>
      <c r="I153" s="3"/>
      <c r="J153" s="3"/>
      <c r="K153" s="3"/>
      <c r="L153" s="3"/>
    </row>
    <row r="154" spans="7:12" x14ac:dyDescent="0.2">
      <c r="G154" s="3"/>
      <c r="H154" s="3"/>
      <c r="I154" s="3"/>
      <c r="J154" s="3"/>
      <c r="K154" s="3"/>
      <c r="L154" s="3"/>
    </row>
    <row r="155" spans="7:12" x14ac:dyDescent="0.2">
      <c r="G155" s="3"/>
      <c r="H155" s="3"/>
      <c r="I155" s="3"/>
      <c r="J155" s="3"/>
      <c r="K155" s="3"/>
      <c r="L155" s="3"/>
    </row>
    <row r="156" spans="7:12" x14ac:dyDescent="0.2">
      <c r="G156" s="3"/>
      <c r="H156" s="3"/>
      <c r="I156" s="3"/>
      <c r="J156" s="3"/>
      <c r="K156" s="3"/>
      <c r="L156" s="3"/>
    </row>
    <row r="157" spans="7:12" x14ac:dyDescent="0.2">
      <c r="G157" s="3"/>
      <c r="H157" s="3"/>
      <c r="I157" s="3"/>
      <c r="J157" s="3"/>
      <c r="K157" s="3"/>
      <c r="L157" s="3"/>
    </row>
    <row r="158" spans="7:12" x14ac:dyDescent="0.2">
      <c r="G158" s="3"/>
      <c r="H158" s="3"/>
      <c r="I158" s="3"/>
      <c r="J158" s="3"/>
      <c r="K158" s="3"/>
      <c r="L158" s="3"/>
    </row>
    <row r="159" spans="7:12" x14ac:dyDescent="0.2">
      <c r="G159" s="3"/>
      <c r="H159" s="3"/>
      <c r="I159" s="3"/>
      <c r="J159" s="3"/>
      <c r="K159" s="3"/>
      <c r="L159" s="3"/>
    </row>
    <row r="160" spans="7:12" x14ac:dyDescent="0.2">
      <c r="G160" s="3"/>
      <c r="H160" s="3"/>
      <c r="I160" s="3"/>
      <c r="J160" s="3"/>
      <c r="K160" s="3"/>
      <c r="L160" s="3"/>
    </row>
    <row r="161" spans="7:12" x14ac:dyDescent="0.2">
      <c r="G161" s="3"/>
      <c r="H161" s="3"/>
      <c r="I161" s="3"/>
      <c r="J161" s="3"/>
      <c r="K161" s="3"/>
      <c r="L161" s="3"/>
    </row>
    <row r="162" spans="7:12" x14ac:dyDescent="0.2">
      <c r="G162" s="3"/>
      <c r="H162" s="3"/>
      <c r="I162" s="3"/>
      <c r="J162" s="3"/>
      <c r="K162" s="3"/>
      <c r="L162" s="3"/>
    </row>
    <row r="163" spans="7:12" x14ac:dyDescent="0.2">
      <c r="G163" s="3"/>
      <c r="H163" s="3"/>
      <c r="I163" s="3"/>
      <c r="J163" s="3"/>
      <c r="K163" s="3"/>
      <c r="L163" s="3"/>
    </row>
    <row r="164" spans="7:12" x14ac:dyDescent="0.2">
      <c r="G164" s="3"/>
      <c r="H164" s="3"/>
      <c r="I164" s="3"/>
      <c r="J164" s="3"/>
      <c r="K164" s="3"/>
      <c r="L164" s="3"/>
    </row>
    <row r="165" spans="7:12" x14ac:dyDescent="0.2">
      <c r="G165" s="3"/>
      <c r="H165" s="3"/>
      <c r="I165" s="3"/>
      <c r="J165" s="3"/>
      <c r="K165" s="3"/>
      <c r="L165" s="3"/>
    </row>
    <row r="166" spans="7:12" x14ac:dyDescent="0.2">
      <c r="G166" s="3"/>
      <c r="H166" s="3"/>
      <c r="I166" s="3"/>
      <c r="J166" s="3"/>
      <c r="K166" s="3"/>
      <c r="L166" s="3"/>
    </row>
    <row r="167" spans="7:12" x14ac:dyDescent="0.2">
      <c r="G167" s="3"/>
      <c r="H167" s="3"/>
      <c r="I167" s="3"/>
      <c r="J167" s="3"/>
      <c r="K167" s="3"/>
      <c r="L167" s="3"/>
    </row>
    <row r="168" spans="7:12" x14ac:dyDescent="0.2">
      <c r="G168" s="3"/>
      <c r="H168" s="3"/>
      <c r="I168" s="3"/>
      <c r="J168" s="3"/>
      <c r="K168" s="3"/>
      <c r="L168" s="3"/>
    </row>
    <row r="169" spans="7:12" x14ac:dyDescent="0.2">
      <c r="G169" s="3"/>
      <c r="H169" s="3"/>
      <c r="I169" s="3"/>
      <c r="J169" s="3"/>
      <c r="K169" s="3"/>
      <c r="L169" s="3"/>
    </row>
    <row r="170" spans="7:12" x14ac:dyDescent="0.2">
      <c r="G170" s="3"/>
      <c r="H170" s="3"/>
      <c r="I170" s="3"/>
      <c r="J170" s="3"/>
      <c r="K170" s="3"/>
      <c r="L170" s="3"/>
    </row>
    <row r="171" spans="7:12" x14ac:dyDescent="0.2">
      <c r="G171" s="3"/>
      <c r="H171" s="3"/>
      <c r="I171" s="3"/>
      <c r="J171" s="3"/>
      <c r="K171" s="3"/>
      <c r="L171" s="3"/>
    </row>
    <row r="172" spans="7:12" x14ac:dyDescent="0.2">
      <c r="G172" s="3"/>
      <c r="H172" s="3"/>
      <c r="I172" s="3"/>
      <c r="J172" s="3"/>
      <c r="K172" s="3"/>
      <c r="L172" s="3"/>
    </row>
    <row r="173" spans="7:12" x14ac:dyDescent="0.2">
      <c r="G173" s="3"/>
      <c r="H173" s="3"/>
      <c r="I173" s="3"/>
      <c r="J173" s="3"/>
      <c r="K173" s="3"/>
      <c r="L173" s="3"/>
    </row>
    <row r="174" spans="7:12" x14ac:dyDescent="0.2">
      <c r="G174" s="3"/>
      <c r="H174" s="3"/>
      <c r="I174" s="3"/>
      <c r="J174" s="3"/>
      <c r="K174" s="3"/>
      <c r="L174" s="3"/>
    </row>
    <row r="175" spans="7:12" x14ac:dyDescent="0.2">
      <c r="G175" s="3"/>
      <c r="H175" s="3"/>
      <c r="I175" s="3"/>
      <c r="J175" s="3"/>
      <c r="K175" s="3"/>
      <c r="L175" s="3"/>
    </row>
    <row r="176" spans="7:12" x14ac:dyDescent="0.2">
      <c r="G176" s="3"/>
      <c r="H176" s="3"/>
      <c r="I176" s="3"/>
      <c r="J176" s="3"/>
      <c r="K176" s="3"/>
      <c r="L176" s="3"/>
    </row>
    <row r="177" spans="7:12" x14ac:dyDescent="0.2">
      <c r="G177" s="3"/>
      <c r="H177" s="3"/>
      <c r="I177" s="3"/>
      <c r="J177" s="3"/>
      <c r="K177" s="3"/>
      <c r="L177" s="3"/>
    </row>
    <row r="178" spans="7:12" x14ac:dyDescent="0.2">
      <c r="G178" s="3"/>
      <c r="H178" s="3"/>
      <c r="I178" s="3"/>
      <c r="J178" s="3"/>
      <c r="K178" s="3"/>
      <c r="L178" s="3"/>
    </row>
    <row r="179" spans="7:12" x14ac:dyDescent="0.2">
      <c r="G179" s="3"/>
      <c r="H179" s="3"/>
      <c r="I179" s="3"/>
      <c r="J179" s="3"/>
      <c r="K179" s="3"/>
      <c r="L179" s="3"/>
    </row>
    <row r="180" spans="7:12" x14ac:dyDescent="0.2">
      <c r="G180" s="3"/>
      <c r="H180" s="3"/>
      <c r="I180" s="3"/>
      <c r="J180" s="3"/>
      <c r="K180" s="3"/>
      <c r="L180" s="3"/>
    </row>
    <row r="181" spans="7:12" x14ac:dyDescent="0.2">
      <c r="G181" s="3"/>
      <c r="H181" s="3"/>
      <c r="I181" s="3"/>
      <c r="J181" s="3"/>
      <c r="K181" s="3"/>
      <c r="L181" s="3"/>
    </row>
    <row r="182" spans="7:12" x14ac:dyDescent="0.2">
      <c r="G182" s="3"/>
      <c r="H182" s="3"/>
      <c r="I182" s="3"/>
      <c r="J182" s="3"/>
      <c r="K182" s="3"/>
      <c r="L182" s="3"/>
    </row>
    <row r="183" spans="7:12" x14ac:dyDescent="0.2">
      <c r="G183" s="3"/>
      <c r="H183" s="3"/>
      <c r="I183" s="3"/>
      <c r="J183" s="3"/>
      <c r="K183" s="3"/>
      <c r="L183" s="3"/>
    </row>
    <row r="184" spans="7:12" x14ac:dyDescent="0.2">
      <c r="G184" s="3"/>
      <c r="H184" s="3"/>
      <c r="I184" s="3"/>
      <c r="J184" s="3"/>
      <c r="K184" s="3"/>
      <c r="L184" s="3"/>
    </row>
    <row r="185" spans="7:12" x14ac:dyDescent="0.2">
      <c r="G185" s="3"/>
      <c r="H185" s="3"/>
      <c r="I185" s="3"/>
      <c r="J185" s="3"/>
      <c r="K185" s="3"/>
      <c r="L185" s="3"/>
    </row>
    <row r="186" spans="7:12" x14ac:dyDescent="0.2">
      <c r="G186" s="3"/>
      <c r="H186" s="3"/>
      <c r="I186" s="3"/>
      <c r="J186" s="3"/>
      <c r="K186" s="3"/>
      <c r="L186" s="3"/>
    </row>
    <row r="187" spans="7:12" x14ac:dyDescent="0.2">
      <c r="G187" s="3"/>
      <c r="H187" s="3"/>
      <c r="I187" s="3"/>
      <c r="J187" s="3"/>
      <c r="K187" s="3"/>
      <c r="L187" s="3"/>
    </row>
    <row r="188" spans="7:12" x14ac:dyDescent="0.2">
      <c r="G188" s="3"/>
      <c r="H188" s="3"/>
      <c r="I188" s="3"/>
      <c r="J188" s="3"/>
      <c r="K188" s="3"/>
      <c r="L188" s="3"/>
    </row>
    <row r="189" spans="7:12" x14ac:dyDescent="0.2">
      <c r="G189" s="3"/>
      <c r="H189" s="3"/>
      <c r="I189" s="3"/>
      <c r="J189" s="3"/>
      <c r="K189" s="3"/>
      <c r="L189" s="3"/>
    </row>
    <row r="190" spans="7:12" x14ac:dyDescent="0.2">
      <c r="G190" s="3"/>
      <c r="H190" s="3"/>
      <c r="I190" s="3"/>
      <c r="J190" s="3"/>
      <c r="K190" s="3"/>
      <c r="L190" s="3"/>
    </row>
    <row r="191" spans="7:12" x14ac:dyDescent="0.2">
      <c r="G191" s="3"/>
      <c r="H191" s="3"/>
      <c r="I191" s="3"/>
      <c r="J191" s="3"/>
      <c r="K191" s="3"/>
      <c r="L191" s="3"/>
    </row>
    <row r="192" spans="7:12" x14ac:dyDescent="0.2">
      <c r="G192" s="3"/>
      <c r="H192" s="3"/>
      <c r="I192" s="3"/>
      <c r="J192" s="3"/>
      <c r="K192" s="3"/>
      <c r="L192" s="3"/>
    </row>
    <row r="193" spans="7:12" x14ac:dyDescent="0.2">
      <c r="G193" s="3"/>
      <c r="H193" s="3"/>
      <c r="I193" s="3"/>
      <c r="J193" s="3"/>
      <c r="K193" s="3"/>
      <c r="L193" s="3"/>
    </row>
    <row r="194" spans="7:12" x14ac:dyDescent="0.2">
      <c r="G194" s="3"/>
      <c r="H194" s="3"/>
      <c r="I194" s="3"/>
      <c r="J194" s="3"/>
      <c r="K194" s="3"/>
      <c r="L194" s="3"/>
    </row>
    <row r="195" spans="7:12" x14ac:dyDescent="0.2">
      <c r="G195" s="3"/>
      <c r="H195" s="3"/>
      <c r="I195" s="3"/>
      <c r="J195" s="3"/>
      <c r="K195" s="3"/>
      <c r="L195" s="3"/>
    </row>
    <row r="196" spans="7:12" x14ac:dyDescent="0.2">
      <c r="G196" s="3"/>
      <c r="H196" s="3"/>
      <c r="I196" s="3"/>
      <c r="J196" s="3"/>
      <c r="K196" s="3"/>
      <c r="L196" s="3"/>
    </row>
    <row r="197" spans="7:12" x14ac:dyDescent="0.2">
      <c r="G197" s="3"/>
      <c r="H197" s="3"/>
      <c r="I197" s="3"/>
      <c r="J197" s="3"/>
      <c r="K197" s="3"/>
      <c r="L197" s="3"/>
    </row>
    <row r="198" spans="7:12" x14ac:dyDescent="0.2">
      <c r="G198" s="3"/>
      <c r="H198" s="3"/>
      <c r="I198" s="3"/>
      <c r="J198" s="3"/>
      <c r="K198" s="3"/>
      <c r="L198" s="3"/>
    </row>
    <row r="199" spans="7:12" x14ac:dyDescent="0.2">
      <c r="G199" s="3"/>
      <c r="H199" s="3"/>
      <c r="I199" s="3"/>
      <c r="J199" s="3"/>
      <c r="K199" s="3"/>
      <c r="L199" s="3"/>
    </row>
    <row r="200" spans="7:12" x14ac:dyDescent="0.2">
      <c r="G200" s="3"/>
      <c r="H200" s="3"/>
      <c r="I200" s="3"/>
      <c r="J200" s="3"/>
      <c r="K200" s="3"/>
      <c r="L200" s="3"/>
    </row>
    <row r="201" spans="7:12" x14ac:dyDescent="0.2">
      <c r="G201" s="3"/>
      <c r="H201" s="3"/>
      <c r="I201" s="3"/>
      <c r="J201" s="3"/>
      <c r="K201" s="3"/>
      <c r="L201" s="3"/>
    </row>
    <row r="202" spans="7:12" x14ac:dyDescent="0.2">
      <c r="G202" s="3"/>
      <c r="H202" s="3"/>
      <c r="I202" s="3"/>
      <c r="J202" s="3"/>
      <c r="K202" s="3"/>
      <c r="L202" s="3"/>
    </row>
    <row r="203" spans="7:12" x14ac:dyDescent="0.2">
      <c r="G203" s="3"/>
      <c r="H203" s="3"/>
      <c r="I203" s="3"/>
      <c r="J203" s="3"/>
      <c r="K203" s="3"/>
      <c r="L203" s="3"/>
    </row>
    <row r="204" spans="7:12" x14ac:dyDescent="0.2">
      <c r="G204" s="3"/>
      <c r="H204" s="3"/>
      <c r="I204" s="3"/>
      <c r="J204" s="3"/>
      <c r="K204" s="3"/>
      <c r="L204" s="3"/>
    </row>
    <row r="205" spans="7:12" x14ac:dyDescent="0.2">
      <c r="G205" s="3"/>
      <c r="H205" s="3"/>
      <c r="I205" s="3"/>
      <c r="J205" s="3"/>
      <c r="K205" s="3"/>
      <c r="L205" s="3"/>
    </row>
    <row r="206" spans="7:12" x14ac:dyDescent="0.2">
      <c r="G206" s="3"/>
      <c r="H206" s="3"/>
      <c r="I206" s="3"/>
      <c r="J206" s="3"/>
      <c r="K206" s="3"/>
      <c r="L206" s="3"/>
    </row>
    <row r="207" spans="7:12" x14ac:dyDescent="0.2">
      <c r="G207" s="3"/>
      <c r="H207" s="3"/>
      <c r="I207" s="3"/>
      <c r="J207" s="3"/>
      <c r="K207" s="3"/>
      <c r="L207" s="3"/>
    </row>
    <row r="208" spans="7:12" x14ac:dyDescent="0.2">
      <c r="G208" s="3"/>
      <c r="H208" s="3"/>
      <c r="I208" s="3"/>
      <c r="J208" s="3"/>
      <c r="K208" s="3"/>
      <c r="L208" s="3"/>
    </row>
    <row r="209" spans="7:12" x14ac:dyDescent="0.2">
      <c r="G209" s="3"/>
      <c r="H209" s="3"/>
      <c r="I209" s="3"/>
      <c r="J209" s="3"/>
      <c r="K209" s="3"/>
      <c r="L209" s="3"/>
    </row>
    <row r="210" spans="7:12" x14ac:dyDescent="0.2">
      <c r="G210" s="3"/>
      <c r="H210" s="3"/>
      <c r="I210" s="3"/>
      <c r="J210" s="3"/>
      <c r="K210" s="3"/>
      <c r="L210" s="3"/>
    </row>
    <row r="211" spans="7:12" x14ac:dyDescent="0.2">
      <c r="G211" s="3"/>
      <c r="H211" s="3"/>
      <c r="I211" s="3"/>
      <c r="J211" s="3"/>
      <c r="K211" s="3"/>
      <c r="L211" s="3"/>
    </row>
    <row r="212" spans="7:12" x14ac:dyDescent="0.2">
      <c r="G212" s="3"/>
      <c r="H212" s="3"/>
      <c r="I212" s="3"/>
      <c r="J212" s="3"/>
      <c r="K212" s="3"/>
      <c r="L212" s="3"/>
    </row>
    <row r="213" spans="7:12" x14ac:dyDescent="0.2">
      <c r="G213" s="3"/>
      <c r="H213" s="3"/>
      <c r="I213" s="3"/>
      <c r="J213" s="3"/>
      <c r="K213" s="3"/>
      <c r="L213" s="3"/>
    </row>
    <row r="214" spans="7:12" x14ac:dyDescent="0.2">
      <c r="G214" s="3"/>
      <c r="H214" s="3"/>
      <c r="I214" s="3"/>
      <c r="J214" s="3"/>
      <c r="K214" s="3"/>
      <c r="L214" s="3"/>
    </row>
    <row r="215" spans="7:12" x14ac:dyDescent="0.2">
      <c r="G215" s="3"/>
      <c r="H215" s="3"/>
      <c r="I215" s="3"/>
      <c r="J215" s="3"/>
      <c r="K215" s="3"/>
      <c r="L215" s="3"/>
    </row>
    <row r="216" spans="7:12" x14ac:dyDescent="0.2">
      <c r="G216" s="3"/>
      <c r="H216" s="3"/>
      <c r="I216" s="3"/>
      <c r="J216" s="3"/>
      <c r="K216" s="3"/>
      <c r="L216" s="3"/>
    </row>
    <row r="217" spans="7:12" x14ac:dyDescent="0.2">
      <c r="G217" s="3"/>
      <c r="H217" s="3"/>
      <c r="I217" s="3"/>
      <c r="J217" s="3"/>
      <c r="K217" s="3"/>
      <c r="L217" s="3"/>
    </row>
    <row r="218" spans="7:12" x14ac:dyDescent="0.2">
      <c r="G218" s="3"/>
      <c r="H218" s="3"/>
      <c r="I218" s="3"/>
      <c r="J218" s="3"/>
      <c r="K218" s="3"/>
      <c r="L218" s="3"/>
    </row>
    <row r="219" spans="7:12" x14ac:dyDescent="0.2">
      <c r="G219" s="3"/>
      <c r="H219" s="3"/>
      <c r="I219" s="3"/>
      <c r="J219" s="3"/>
      <c r="K219" s="3"/>
      <c r="L219" s="3"/>
    </row>
    <row r="220" spans="7:12" x14ac:dyDescent="0.2">
      <c r="G220" s="3"/>
      <c r="H220" s="3"/>
      <c r="I220" s="3"/>
      <c r="J220" s="3"/>
      <c r="K220" s="3"/>
      <c r="L220" s="3"/>
    </row>
    <row r="221" spans="7:12" x14ac:dyDescent="0.2">
      <c r="G221" s="3"/>
      <c r="H221" s="3"/>
      <c r="I221" s="3"/>
      <c r="J221" s="3"/>
      <c r="K221" s="3"/>
      <c r="L221" s="3"/>
    </row>
    <row r="222" spans="7:12" x14ac:dyDescent="0.2">
      <c r="G222" s="3"/>
      <c r="H222" s="3"/>
      <c r="I222" s="3"/>
      <c r="J222" s="3"/>
      <c r="K222" s="3"/>
      <c r="L222" s="3"/>
    </row>
    <row r="223" spans="7:12" x14ac:dyDescent="0.2">
      <c r="G223" s="3"/>
      <c r="H223" s="3"/>
      <c r="I223" s="3"/>
      <c r="J223" s="3"/>
      <c r="K223" s="3"/>
      <c r="L223" s="3"/>
    </row>
    <row r="224" spans="7:12" x14ac:dyDescent="0.2">
      <c r="G224" s="3"/>
      <c r="H224" s="3"/>
      <c r="I224" s="3"/>
      <c r="J224" s="3"/>
      <c r="K224" s="3"/>
      <c r="L224" s="3"/>
    </row>
    <row r="225" spans="7:12" x14ac:dyDescent="0.2">
      <c r="G225" s="3"/>
      <c r="H225" s="3"/>
      <c r="I225" s="3"/>
      <c r="J225" s="3"/>
      <c r="K225" s="3"/>
      <c r="L225" s="3"/>
    </row>
    <row r="226" spans="7:12" x14ac:dyDescent="0.2">
      <c r="G226" s="3"/>
      <c r="H226" s="3"/>
      <c r="I226" s="3"/>
      <c r="J226" s="3"/>
      <c r="K226" s="3"/>
      <c r="L226" s="3"/>
    </row>
    <row r="227" spans="7:12" x14ac:dyDescent="0.2">
      <c r="G227" s="3"/>
      <c r="H227" s="3"/>
      <c r="I227" s="3"/>
      <c r="J227" s="3"/>
      <c r="K227" s="3"/>
      <c r="L227" s="3"/>
    </row>
    <row r="228" spans="7:12" x14ac:dyDescent="0.2">
      <c r="G228" s="3"/>
      <c r="H228" s="3"/>
      <c r="I228" s="3"/>
      <c r="J228" s="3"/>
      <c r="K228" s="3"/>
      <c r="L228" s="3"/>
    </row>
    <row r="229" spans="7:12" x14ac:dyDescent="0.2">
      <c r="G229" s="3"/>
      <c r="H229" s="3"/>
      <c r="I229" s="3"/>
      <c r="J229" s="3"/>
      <c r="K229" s="3"/>
      <c r="L229" s="3"/>
    </row>
    <row r="230" spans="7:12" x14ac:dyDescent="0.2">
      <c r="G230" s="3"/>
      <c r="H230" s="3"/>
      <c r="I230" s="3"/>
      <c r="J230" s="3"/>
      <c r="K230" s="3"/>
      <c r="L230" s="3"/>
    </row>
    <row r="231" spans="7:12" x14ac:dyDescent="0.2">
      <c r="G231" s="3"/>
      <c r="H231" s="3"/>
      <c r="I231" s="3"/>
      <c r="J231" s="3"/>
      <c r="K231" s="3"/>
      <c r="L231" s="3"/>
    </row>
    <row r="232" spans="7:12" x14ac:dyDescent="0.2">
      <c r="G232" s="3"/>
      <c r="H232" s="3"/>
      <c r="I232" s="3"/>
      <c r="J232" s="3"/>
      <c r="K232" s="3"/>
      <c r="L232" s="3"/>
    </row>
    <row r="233" spans="7:12" x14ac:dyDescent="0.2">
      <c r="G233" s="3"/>
      <c r="H233" s="3"/>
      <c r="I233" s="3"/>
      <c r="J233" s="3"/>
      <c r="K233" s="3"/>
      <c r="L233" s="3"/>
    </row>
    <row r="234" spans="7:12" x14ac:dyDescent="0.2">
      <c r="G234" s="3"/>
      <c r="H234" s="3"/>
      <c r="I234" s="3"/>
      <c r="J234" s="3"/>
      <c r="K234" s="3"/>
      <c r="L234" s="3"/>
    </row>
    <row r="235" spans="7:12" x14ac:dyDescent="0.2">
      <c r="G235" s="3"/>
      <c r="H235" s="3"/>
      <c r="I235" s="3"/>
      <c r="J235" s="3"/>
      <c r="K235" s="3"/>
      <c r="L235" s="3"/>
    </row>
    <row r="236" spans="7:12" x14ac:dyDescent="0.2">
      <c r="G236" s="3"/>
      <c r="H236" s="3"/>
      <c r="I236" s="3"/>
      <c r="J236" s="3"/>
      <c r="K236" s="3"/>
      <c r="L236" s="3"/>
    </row>
    <row r="237" spans="7:12" x14ac:dyDescent="0.2">
      <c r="G237" s="3"/>
      <c r="H237" s="3"/>
      <c r="I237" s="3"/>
      <c r="J237" s="3"/>
      <c r="K237" s="3"/>
      <c r="L237" s="3"/>
    </row>
    <row r="238" spans="7:12" x14ac:dyDescent="0.2">
      <c r="G238" s="3"/>
      <c r="H238" s="3"/>
      <c r="I238" s="3"/>
      <c r="J238" s="3"/>
      <c r="K238" s="3"/>
      <c r="L238" s="3"/>
    </row>
    <row r="239" spans="7:12" x14ac:dyDescent="0.2">
      <c r="G239" s="3"/>
      <c r="H239" s="3"/>
      <c r="I239" s="3"/>
      <c r="J239" s="3"/>
      <c r="K239" s="3"/>
      <c r="L239" s="3"/>
    </row>
    <row r="240" spans="7:12" x14ac:dyDescent="0.2">
      <c r="G240" s="3"/>
      <c r="H240" s="3"/>
      <c r="I240" s="3"/>
      <c r="J240" s="3"/>
      <c r="K240" s="3"/>
      <c r="L240" s="3"/>
    </row>
    <row r="241" spans="7:12" x14ac:dyDescent="0.2">
      <c r="G241" s="3"/>
      <c r="H241" s="3"/>
      <c r="I241" s="3"/>
      <c r="J241" s="3"/>
      <c r="K241" s="3"/>
      <c r="L241" s="3"/>
    </row>
    <row r="242" spans="7:12" x14ac:dyDescent="0.2">
      <c r="G242" s="3"/>
      <c r="H242" s="3"/>
      <c r="I242" s="3"/>
      <c r="J242" s="3"/>
      <c r="K242" s="3"/>
      <c r="L242" s="3"/>
    </row>
    <row r="243" spans="7:12" x14ac:dyDescent="0.2">
      <c r="G243" s="3"/>
      <c r="H243" s="3"/>
      <c r="I243" s="3"/>
      <c r="J243" s="3"/>
      <c r="K243" s="3"/>
      <c r="L243" s="3"/>
    </row>
    <row r="244" spans="7:12" x14ac:dyDescent="0.2">
      <c r="G244" s="3"/>
      <c r="H244" s="3"/>
      <c r="I244" s="3"/>
      <c r="J244" s="3"/>
      <c r="K244" s="3"/>
      <c r="L244" s="3"/>
    </row>
    <row r="245" spans="7:12" x14ac:dyDescent="0.2">
      <c r="G245" s="3"/>
      <c r="H245" s="3"/>
      <c r="I245" s="3"/>
      <c r="J245" s="3"/>
      <c r="K245" s="3"/>
      <c r="L245" s="3"/>
    </row>
    <row r="246" spans="7:12" x14ac:dyDescent="0.2">
      <c r="G246" s="3"/>
      <c r="H246" s="3"/>
      <c r="I246" s="3"/>
      <c r="J246" s="3"/>
      <c r="K246" s="3"/>
      <c r="L246" s="3"/>
    </row>
    <row r="247" spans="7:12" x14ac:dyDescent="0.2">
      <c r="G247" s="3"/>
      <c r="H247" s="3"/>
      <c r="I247" s="3"/>
      <c r="J247" s="3"/>
      <c r="K247" s="3"/>
      <c r="L247" s="3"/>
    </row>
    <row r="248" spans="7:12" x14ac:dyDescent="0.2">
      <c r="G248" s="3"/>
      <c r="H248" s="3"/>
      <c r="I248" s="3"/>
      <c r="J248" s="3"/>
      <c r="K248" s="3"/>
      <c r="L248" s="3"/>
    </row>
    <row r="249" spans="7:12" x14ac:dyDescent="0.2">
      <c r="G249" s="3"/>
      <c r="H249" s="3"/>
      <c r="I249" s="3"/>
      <c r="J249" s="3"/>
      <c r="K249" s="3"/>
      <c r="L249" s="3"/>
    </row>
    <row r="250" spans="7:12" x14ac:dyDescent="0.2">
      <c r="G250" s="3"/>
      <c r="H250" s="3"/>
      <c r="I250" s="3"/>
      <c r="J250" s="3"/>
      <c r="K250" s="3"/>
      <c r="L250" s="3"/>
    </row>
    <row r="251" spans="7:12" x14ac:dyDescent="0.2">
      <c r="G251" s="3"/>
      <c r="H251" s="3"/>
      <c r="I251" s="3"/>
      <c r="J251" s="3"/>
      <c r="K251" s="3"/>
      <c r="L251" s="3"/>
    </row>
    <row r="252" spans="7:12" x14ac:dyDescent="0.2">
      <c r="G252" s="3"/>
      <c r="H252" s="3"/>
      <c r="I252" s="3"/>
      <c r="J252" s="3"/>
      <c r="K252" s="3"/>
      <c r="L252" s="3"/>
    </row>
    <row r="253" spans="7:12" x14ac:dyDescent="0.2">
      <c r="G253" s="3"/>
      <c r="H253" s="3"/>
      <c r="I253" s="3"/>
      <c r="J253" s="3"/>
      <c r="K253" s="3"/>
      <c r="L253" s="3"/>
    </row>
    <row r="254" spans="7:12" x14ac:dyDescent="0.2">
      <c r="G254" s="3"/>
      <c r="H254" s="3"/>
      <c r="I254" s="3"/>
      <c r="J254" s="3"/>
      <c r="K254" s="3"/>
      <c r="L254" s="3"/>
    </row>
    <row r="255" spans="7:12" x14ac:dyDescent="0.2">
      <c r="G255" s="3"/>
      <c r="H255" s="3"/>
      <c r="I255" s="3"/>
      <c r="J255" s="3"/>
      <c r="K255" s="3"/>
      <c r="L255" s="3"/>
    </row>
    <row r="256" spans="7:12" x14ac:dyDescent="0.2">
      <c r="G256" s="3"/>
      <c r="H256" s="3"/>
      <c r="I256" s="3"/>
      <c r="J256" s="3"/>
      <c r="K256" s="3"/>
      <c r="L256" s="3"/>
    </row>
    <row r="257" spans="7:12" x14ac:dyDescent="0.2">
      <c r="G257" s="3"/>
      <c r="H257" s="3"/>
      <c r="I257" s="3"/>
      <c r="J257" s="3"/>
      <c r="K257" s="3"/>
      <c r="L257" s="3"/>
    </row>
    <row r="258" spans="7:12" x14ac:dyDescent="0.2">
      <c r="G258" s="3"/>
      <c r="H258" s="3"/>
      <c r="I258" s="3"/>
      <c r="J258" s="3"/>
      <c r="K258" s="3"/>
      <c r="L258" s="3"/>
    </row>
    <row r="259" spans="7:12" x14ac:dyDescent="0.2">
      <c r="G259" s="3"/>
      <c r="H259" s="3"/>
      <c r="I259" s="3"/>
      <c r="J259" s="3"/>
      <c r="K259" s="3"/>
      <c r="L259" s="3"/>
    </row>
    <row r="260" spans="7:12" x14ac:dyDescent="0.2">
      <c r="G260" s="3"/>
      <c r="H260" s="3"/>
      <c r="I260" s="3"/>
      <c r="J260" s="3"/>
      <c r="K260" s="3"/>
      <c r="L260" s="3"/>
    </row>
    <row r="261" spans="7:12" x14ac:dyDescent="0.2">
      <c r="G261" s="3"/>
      <c r="H261" s="3"/>
      <c r="I261" s="3"/>
      <c r="J261" s="3"/>
      <c r="K261" s="3"/>
      <c r="L261" s="3"/>
    </row>
    <row r="262" spans="7:12" x14ac:dyDescent="0.2">
      <c r="G262" s="3"/>
      <c r="H262" s="3"/>
      <c r="I262" s="3"/>
      <c r="J262" s="3"/>
      <c r="K262" s="3"/>
      <c r="L262" s="3"/>
    </row>
    <row r="263" spans="7:12" x14ac:dyDescent="0.2">
      <c r="G263" s="3"/>
      <c r="H263" s="3"/>
      <c r="I263" s="3"/>
      <c r="J263" s="3"/>
      <c r="K263" s="3"/>
      <c r="L263" s="3"/>
    </row>
    <row r="264" spans="7:12" x14ac:dyDescent="0.2">
      <c r="G264" s="3"/>
      <c r="H264" s="3"/>
      <c r="I264" s="3"/>
      <c r="J264" s="3"/>
      <c r="K264" s="3"/>
      <c r="L264" s="3"/>
    </row>
    <row r="265" spans="7:12" x14ac:dyDescent="0.2">
      <c r="G265" s="3"/>
      <c r="H265" s="3"/>
      <c r="I265" s="3"/>
      <c r="J265" s="3"/>
      <c r="K265" s="3"/>
      <c r="L265" s="3"/>
    </row>
    <row r="266" spans="7:12" x14ac:dyDescent="0.2">
      <c r="G266" s="3"/>
      <c r="H266" s="3"/>
      <c r="I266" s="3"/>
      <c r="J266" s="3"/>
      <c r="K266" s="3"/>
      <c r="L266" s="3"/>
    </row>
    <row r="267" spans="7:12" x14ac:dyDescent="0.2">
      <c r="G267" s="3"/>
      <c r="H267" s="3"/>
      <c r="I267" s="3"/>
      <c r="J267" s="3"/>
      <c r="K267" s="3"/>
      <c r="L267" s="3"/>
    </row>
    <row r="268" spans="7:12" x14ac:dyDescent="0.2">
      <c r="G268" s="3"/>
      <c r="H268" s="3"/>
      <c r="I268" s="3"/>
      <c r="J268" s="3"/>
      <c r="K268" s="3"/>
      <c r="L268" s="3"/>
    </row>
    <row r="269" spans="7:12" x14ac:dyDescent="0.2">
      <c r="G269" s="3"/>
      <c r="H269" s="3"/>
      <c r="I269" s="3"/>
      <c r="J269" s="3"/>
      <c r="K269" s="3"/>
      <c r="L269" s="3"/>
    </row>
    <row r="270" spans="7:12" x14ac:dyDescent="0.2">
      <c r="G270" s="3"/>
      <c r="H270" s="3"/>
      <c r="I270" s="3"/>
      <c r="J270" s="3"/>
      <c r="K270" s="3"/>
      <c r="L270" s="3"/>
    </row>
    <row r="271" spans="7:12" x14ac:dyDescent="0.2">
      <c r="G271" s="3"/>
      <c r="H271" s="3"/>
      <c r="I271" s="3"/>
      <c r="J271" s="3"/>
      <c r="K271" s="3"/>
      <c r="L271" s="3"/>
    </row>
    <row r="272" spans="7:12" x14ac:dyDescent="0.2">
      <c r="G272" s="3"/>
      <c r="H272" s="3"/>
      <c r="I272" s="3"/>
      <c r="J272" s="3"/>
      <c r="K272" s="3"/>
      <c r="L272" s="3"/>
    </row>
    <row r="273" spans="7:12" x14ac:dyDescent="0.2">
      <c r="G273" s="3"/>
      <c r="H273" s="3"/>
      <c r="I273" s="3"/>
      <c r="J273" s="3"/>
      <c r="K273" s="3"/>
      <c r="L273" s="3"/>
    </row>
    <row r="274" spans="7:12" x14ac:dyDescent="0.2">
      <c r="G274" s="3"/>
      <c r="H274" s="3"/>
      <c r="I274" s="3"/>
      <c r="J274" s="3"/>
      <c r="K274" s="3"/>
      <c r="L274" s="3"/>
    </row>
    <row r="275" spans="7:12" x14ac:dyDescent="0.2">
      <c r="G275" s="3"/>
      <c r="H275" s="3"/>
      <c r="I275" s="3"/>
      <c r="J275" s="3"/>
      <c r="K275" s="3"/>
      <c r="L275" s="3"/>
    </row>
    <row r="276" spans="7:12" x14ac:dyDescent="0.2">
      <c r="G276" s="3"/>
      <c r="H276" s="3"/>
      <c r="I276" s="3"/>
      <c r="J276" s="3"/>
      <c r="K276" s="3"/>
      <c r="L276" s="3"/>
    </row>
    <row r="277" spans="7:12" x14ac:dyDescent="0.2">
      <c r="G277" s="3"/>
      <c r="H277" s="3"/>
      <c r="I277" s="3"/>
      <c r="J277" s="3"/>
      <c r="K277" s="3"/>
      <c r="L277" s="3"/>
    </row>
    <row r="278" spans="7:12" x14ac:dyDescent="0.2">
      <c r="G278" s="3"/>
      <c r="H278" s="3"/>
      <c r="I278" s="3"/>
      <c r="J278" s="3"/>
      <c r="K278" s="3"/>
      <c r="L278" s="3"/>
    </row>
    <row r="279" spans="7:12" x14ac:dyDescent="0.2">
      <c r="G279" s="3"/>
      <c r="H279" s="3"/>
      <c r="I279" s="3"/>
      <c r="J279" s="3"/>
      <c r="K279" s="3"/>
      <c r="L279" s="3"/>
    </row>
    <row r="280" spans="7:12" x14ac:dyDescent="0.2">
      <c r="G280" s="3"/>
      <c r="H280" s="3"/>
      <c r="I280" s="3"/>
      <c r="J280" s="3"/>
      <c r="K280" s="3"/>
      <c r="L280" s="3"/>
    </row>
    <row r="281" spans="7:12" x14ac:dyDescent="0.2">
      <c r="G281" s="3"/>
      <c r="H281" s="3"/>
      <c r="I281" s="3"/>
      <c r="J281" s="3"/>
      <c r="K281" s="3"/>
      <c r="L281" s="3"/>
    </row>
    <row r="282" spans="7:12" x14ac:dyDescent="0.2">
      <c r="G282" s="3"/>
      <c r="H282" s="3"/>
      <c r="I282" s="3"/>
      <c r="J282" s="3"/>
      <c r="K282" s="3"/>
      <c r="L282" s="3"/>
    </row>
    <row r="283" spans="7:12" x14ac:dyDescent="0.2">
      <c r="G283" s="3"/>
      <c r="H283" s="3"/>
      <c r="I283" s="3"/>
      <c r="J283" s="3"/>
      <c r="K283" s="3"/>
      <c r="L283" s="3"/>
    </row>
    <row r="284" spans="7:12" x14ac:dyDescent="0.2">
      <c r="G284" s="3"/>
      <c r="H284" s="3"/>
      <c r="I284" s="3"/>
      <c r="J284" s="3"/>
      <c r="K284" s="3"/>
      <c r="L284" s="3"/>
    </row>
    <row r="285" spans="7:12" x14ac:dyDescent="0.2">
      <c r="G285" s="3"/>
      <c r="H285" s="3"/>
      <c r="I285" s="3"/>
      <c r="J285" s="3"/>
      <c r="K285" s="3"/>
      <c r="L285" s="3"/>
    </row>
    <row r="286" spans="7:12" x14ac:dyDescent="0.2">
      <c r="G286" s="3"/>
      <c r="H286" s="3"/>
      <c r="I286" s="3"/>
      <c r="J286" s="3"/>
      <c r="K286" s="3"/>
      <c r="L286" s="3"/>
    </row>
    <row r="287" spans="7:12" x14ac:dyDescent="0.2">
      <c r="G287" s="3"/>
      <c r="H287" s="3"/>
      <c r="I287" s="3"/>
      <c r="J287" s="3"/>
      <c r="K287" s="3"/>
      <c r="L287" s="3"/>
    </row>
    <row r="288" spans="7:12" x14ac:dyDescent="0.2">
      <c r="G288" s="3"/>
      <c r="H288" s="3"/>
      <c r="I288" s="3"/>
      <c r="J288" s="3"/>
      <c r="K288" s="3"/>
      <c r="L288" s="3"/>
    </row>
    <row r="289" spans="7:12" x14ac:dyDescent="0.2">
      <c r="G289" s="3"/>
      <c r="H289" s="3"/>
      <c r="I289" s="3"/>
      <c r="J289" s="3"/>
      <c r="K289" s="3"/>
      <c r="L289" s="3"/>
    </row>
    <row r="290" spans="7:12" x14ac:dyDescent="0.2">
      <c r="G290" s="3"/>
      <c r="H290" s="3"/>
      <c r="I290" s="3"/>
      <c r="J290" s="3"/>
      <c r="K290" s="3"/>
      <c r="L290" s="3"/>
    </row>
    <row r="291" spans="7:12" x14ac:dyDescent="0.2">
      <c r="G291" s="3"/>
      <c r="H291" s="3"/>
      <c r="I291" s="3"/>
      <c r="J291" s="3"/>
      <c r="K291" s="3"/>
      <c r="L291" s="3"/>
    </row>
    <row r="292" spans="7:12" x14ac:dyDescent="0.2">
      <c r="G292" s="3"/>
      <c r="H292" s="3"/>
      <c r="I292" s="3"/>
      <c r="J292" s="3"/>
      <c r="K292" s="3"/>
      <c r="L292" s="3"/>
    </row>
    <row r="293" spans="7:12" x14ac:dyDescent="0.2">
      <c r="G293" s="3"/>
      <c r="H293" s="3"/>
      <c r="I293" s="3"/>
      <c r="J293" s="3"/>
      <c r="K293" s="3"/>
      <c r="L293" s="3"/>
    </row>
    <row r="294" spans="7:12" x14ac:dyDescent="0.2">
      <c r="G294" s="3"/>
      <c r="H294" s="3"/>
      <c r="I294" s="3"/>
      <c r="J294" s="3"/>
      <c r="K294" s="3"/>
      <c r="L294" s="3"/>
    </row>
    <row r="295" spans="7:12" x14ac:dyDescent="0.2">
      <c r="G295" s="3"/>
      <c r="H295" s="3"/>
      <c r="I295" s="3"/>
      <c r="J295" s="3"/>
      <c r="K295" s="3"/>
      <c r="L295" s="3"/>
    </row>
    <row r="296" spans="7:12" x14ac:dyDescent="0.2">
      <c r="G296" s="3"/>
      <c r="H296" s="3"/>
      <c r="I296" s="3"/>
      <c r="J296" s="3"/>
      <c r="K296" s="3"/>
      <c r="L296" s="3"/>
    </row>
    <row r="297" spans="7:12" x14ac:dyDescent="0.2">
      <c r="G297" s="3"/>
      <c r="H297" s="3"/>
      <c r="I297" s="3"/>
      <c r="J297" s="3"/>
      <c r="K297" s="3"/>
      <c r="L297" s="3"/>
    </row>
    <row r="298" spans="7:12" x14ac:dyDescent="0.2">
      <c r="G298" s="3"/>
      <c r="H298" s="3"/>
      <c r="I298" s="3"/>
      <c r="J298" s="3"/>
      <c r="K298" s="3"/>
      <c r="L298" s="3"/>
    </row>
    <row r="299" spans="7:12" x14ac:dyDescent="0.2">
      <c r="G299" s="3"/>
      <c r="H299" s="3"/>
      <c r="I299" s="3"/>
      <c r="J299" s="3"/>
      <c r="K299" s="3"/>
      <c r="L299" s="3"/>
    </row>
    <row r="300" spans="7:12" x14ac:dyDescent="0.2">
      <c r="G300" s="3"/>
      <c r="H300" s="3"/>
      <c r="I300" s="3"/>
      <c r="J300" s="3"/>
      <c r="K300" s="3"/>
      <c r="L300" s="3"/>
    </row>
    <row r="301" spans="7:12" x14ac:dyDescent="0.2">
      <c r="G301" s="3"/>
      <c r="H301" s="3"/>
      <c r="I301" s="3"/>
      <c r="J301" s="3"/>
      <c r="K301" s="3"/>
      <c r="L301" s="3"/>
    </row>
    <row r="302" spans="7:12" x14ac:dyDescent="0.2">
      <c r="G302" s="3"/>
      <c r="H302" s="3"/>
      <c r="I302" s="3"/>
      <c r="J302" s="3"/>
      <c r="K302" s="3"/>
      <c r="L302" s="3"/>
    </row>
    <row r="303" spans="7:12" x14ac:dyDescent="0.2">
      <c r="G303" s="3"/>
      <c r="H303" s="3"/>
      <c r="I303" s="3"/>
      <c r="J303" s="3"/>
      <c r="K303" s="3"/>
      <c r="L303" s="3"/>
    </row>
    <row r="304" spans="7:12" x14ac:dyDescent="0.2">
      <c r="G304" s="3"/>
      <c r="H304" s="3"/>
      <c r="I304" s="3"/>
      <c r="J304" s="3"/>
      <c r="K304" s="3"/>
      <c r="L304" s="3"/>
    </row>
    <row r="305" spans="7:12" x14ac:dyDescent="0.2">
      <c r="G305" s="3"/>
      <c r="H305" s="3"/>
      <c r="I305" s="3"/>
      <c r="J305" s="3"/>
      <c r="K305" s="3"/>
      <c r="L305" s="3"/>
    </row>
    <row r="306" spans="7:12" x14ac:dyDescent="0.2">
      <c r="G306" s="3"/>
      <c r="H306" s="3"/>
      <c r="I306" s="3"/>
      <c r="J306" s="3"/>
      <c r="K306" s="3"/>
      <c r="L306" s="3"/>
    </row>
    <row r="307" spans="7:12" x14ac:dyDescent="0.2">
      <c r="G307" s="3"/>
      <c r="H307" s="3"/>
      <c r="I307" s="3"/>
      <c r="J307" s="3"/>
      <c r="K307" s="3"/>
      <c r="L307" s="3"/>
    </row>
    <row r="308" spans="7:12" x14ac:dyDescent="0.2">
      <c r="G308" s="3"/>
      <c r="H308" s="3"/>
      <c r="I308" s="3"/>
      <c r="J308" s="3"/>
      <c r="K308" s="3"/>
      <c r="L308" s="3"/>
    </row>
    <row r="309" spans="7:12" x14ac:dyDescent="0.2">
      <c r="G309" s="3"/>
      <c r="H309" s="3"/>
      <c r="I309" s="3"/>
      <c r="J309" s="3"/>
      <c r="K309" s="3"/>
      <c r="L309" s="3"/>
    </row>
    <row r="310" spans="7:12" x14ac:dyDescent="0.2">
      <c r="G310" s="3"/>
      <c r="H310" s="3"/>
      <c r="I310" s="3"/>
      <c r="J310" s="3"/>
      <c r="K310" s="3"/>
      <c r="L310" s="3"/>
    </row>
    <row r="311" spans="7:12" x14ac:dyDescent="0.2">
      <c r="G311" s="3"/>
      <c r="H311" s="3"/>
      <c r="I311" s="3"/>
      <c r="J311" s="3"/>
      <c r="K311" s="3"/>
      <c r="L311" s="3"/>
    </row>
    <row r="312" spans="7:12" x14ac:dyDescent="0.2">
      <c r="G312" s="3"/>
      <c r="H312" s="3"/>
      <c r="I312" s="3"/>
      <c r="J312" s="3"/>
      <c r="K312" s="3"/>
      <c r="L312" s="3"/>
    </row>
    <row r="313" spans="7:12" x14ac:dyDescent="0.2">
      <c r="G313" s="3"/>
      <c r="H313" s="3"/>
      <c r="I313" s="3"/>
      <c r="J313" s="3"/>
      <c r="K313" s="3"/>
      <c r="L313" s="3"/>
    </row>
    <row r="314" spans="7:12" x14ac:dyDescent="0.2">
      <c r="G314" s="3"/>
      <c r="H314" s="3"/>
      <c r="I314" s="3"/>
      <c r="J314" s="3"/>
      <c r="K314" s="3"/>
      <c r="L314" s="3"/>
    </row>
    <row r="315" spans="7:12" x14ac:dyDescent="0.2">
      <c r="G315" s="3"/>
      <c r="H315" s="3"/>
      <c r="I315" s="3"/>
      <c r="J315" s="3"/>
      <c r="K315" s="3"/>
      <c r="L315" s="3"/>
    </row>
    <row r="316" spans="7:12" x14ac:dyDescent="0.2">
      <c r="G316" s="3"/>
      <c r="H316" s="3"/>
      <c r="I316" s="3"/>
      <c r="J316" s="3"/>
      <c r="K316" s="3"/>
      <c r="L316" s="3"/>
    </row>
    <row r="317" spans="7:12" x14ac:dyDescent="0.2">
      <c r="G317" s="3"/>
      <c r="H317" s="3"/>
      <c r="I317" s="3"/>
      <c r="J317" s="3"/>
      <c r="K317" s="3"/>
      <c r="L317" s="3"/>
    </row>
    <row r="318" spans="7:12" x14ac:dyDescent="0.2">
      <c r="G318" s="3"/>
      <c r="H318" s="3"/>
      <c r="I318" s="3"/>
      <c r="J318" s="3"/>
      <c r="K318" s="3"/>
      <c r="L318" s="3"/>
    </row>
    <row r="319" spans="7:12" x14ac:dyDescent="0.2">
      <c r="G319" s="3"/>
      <c r="H319" s="3"/>
      <c r="I319" s="3"/>
      <c r="J319" s="3"/>
      <c r="K319" s="3"/>
      <c r="L319" s="3"/>
    </row>
    <row r="320" spans="7:12" x14ac:dyDescent="0.2">
      <c r="G320" s="3"/>
      <c r="H320" s="3"/>
      <c r="I320" s="3"/>
      <c r="J320" s="3"/>
      <c r="K320" s="3"/>
      <c r="L320" s="3"/>
    </row>
    <row r="321" spans="7:12" x14ac:dyDescent="0.2">
      <c r="G321" s="3"/>
      <c r="H321" s="3"/>
      <c r="I321" s="3"/>
      <c r="J321" s="3"/>
      <c r="K321" s="3"/>
      <c r="L321" s="3"/>
    </row>
    <row r="322" spans="7:12" x14ac:dyDescent="0.2">
      <c r="G322" s="3"/>
      <c r="H322" s="3"/>
      <c r="I322" s="3"/>
      <c r="J322" s="3"/>
      <c r="K322" s="3"/>
      <c r="L322" s="3"/>
    </row>
    <row r="323" spans="7:12" x14ac:dyDescent="0.2">
      <c r="G323" s="3"/>
      <c r="H323" s="3"/>
      <c r="I323" s="3"/>
      <c r="J323" s="3"/>
      <c r="K323" s="3"/>
      <c r="L323" s="3"/>
    </row>
    <row r="324" spans="7:12" x14ac:dyDescent="0.2">
      <c r="G324" s="3"/>
      <c r="H324" s="3"/>
      <c r="I324" s="3"/>
      <c r="J324" s="3"/>
      <c r="K324" s="3"/>
      <c r="L324" s="3"/>
    </row>
    <row r="325" spans="7:12" x14ac:dyDescent="0.2">
      <c r="G325" s="3"/>
      <c r="H325" s="3"/>
      <c r="I325" s="3"/>
      <c r="J325" s="3"/>
      <c r="K325" s="3"/>
      <c r="L325" s="3"/>
    </row>
    <row r="326" spans="7:12" x14ac:dyDescent="0.2">
      <c r="G326" s="3"/>
      <c r="H326" s="3"/>
      <c r="I326" s="3"/>
      <c r="J326" s="3"/>
      <c r="K326" s="3"/>
      <c r="L326" s="3"/>
    </row>
    <row r="327" spans="7:12" x14ac:dyDescent="0.2">
      <c r="G327" s="3"/>
      <c r="H327" s="3"/>
      <c r="I327" s="3"/>
      <c r="J327" s="3"/>
      <c r="K327" s="3"/>
      <c r="L327" s="3"/>
    </row>
    <row r="328" spans="7:12" x14ac:dyDescent="0.2">
      <c r="G328" s="3"/>
      <c r="H328" s="3"/>
      <c r="I328" s="3"/>
      <c r="J328" s="3"/>
      <c r="K328" s="3"/>
      <c r="L328" s="3"/>
    </row>
    <row r="329" spans="7:12" x14ac:dyDescent="0.2">
      <c r="G329" s="3"/>
      <c r="H329" s="3"/>
      <c r="I329" s="3"/>
      <c r="J329" s="3"/>
      <c r="K329" s="3"/>
      <c r="L329" s="3"/>
    </row>
    <row r="330" spans="7:12" x14ac:dyDescent="0.2">
      <c r="G330" s="3"/>
      <c r="H330" s="3"/>
      <c r="I330" s="3"/>
      <c r="J330" s="3"/>
      <c r="K330" s="3"/>
      <c r="L330" s="3"/>
    </row>
    <row r="331" spans="7:12" x14ac:dyDescent="0.2">
      <c r="G331" s="3"/>
      <c r="H331" s="3"/>
      <c r="I331" s="3"/>
      <c r="J331" s="3"/>
      <c r="K331" s="3"/>
      <c r="L331" s="3"/>
    </row>
    <row r="332" spans="7:12" x14ac:dyDescent="0.2">
      <c r="G332" s="3"/>
      <c r="H332" s="3"/>
      <c r="I332" s="3"/>
      <c r="J332" s="3"/>
      <c r="K332" s="3"/>
      <c r="L332" s="3"/>
    </row>
    <row r="333" spans="7:12" x14ac:dyDescent="0.2">
      <c r="G333" s="3"/>
      <c r="H333" s="3"/>
      <c r="I333" s="3"/>
      <c r="J333" s="3"/>
      <c r="K333" s="3"/>
      <c r="L333" s="3"/>
    </row>
    <row r="334" spans="7:12" x14ac:dyDescent="0.2">
      <c r="G334" s="3"/>
      <c r="H334" s="3"/>
      <c r="I334" s="3"/>
      <c r="J334" s="3"/>
      <c r="K334" s="3"/>
      <c r="L334" s="3"/>
    </row>
    <row r="335" spans="7:12" x14ac:dyDescent="0.2">
      <c r="G335" s="3"/>
      <c r="H335" s="3"/>
      <c r="I335" s="3"/>
      <c r="J335" s="3"/>
      <c r="K335" s="3"/>
      <c r="L335" s="3"/>
    </row>
    <row r="336" spans="7:12" x14ac:dyDescent="0.2">
      <c r="G336" s="3"/>
      <c r="H336" s="3"/>
      <c r="I336" s="3"/>
      <c r="J336" s="3"/>
      <c r="K336" s="3"/>
      <c r="L336" s="3"/>
    </row>
    <row r="337" spans="7:12" x14ac:dyDescent="0.2">
      <c r="G337" s="3"/>
      <c r="H337" s="3"/>
      <c r="I337" s="3"/>
      <c r="J337" s="3"/>
      <c r="K337" s="3"/>
      <c r="L337" s="3"/>
    </row>
    <row r="338" spans="7:12" x14ac:dyDescent="0.2">
      <c r="G338" s="3"/>
      <c r="H338" s="3"/>
      <c r="I338" s="3"/>
      <c r="J338" s="3"/>
      <c r="K338" s="3"/>
      <c r="L338" s="3"/>
    </row>
    <row r="339" spans="7:12" x14ac:dyDescent="0.2">
      <c r="G339" s="3"/>
      <c r="H339" s="3"/>
      <c r="I339" s="3"/>
      <c r="J339" s="3"/>
      <c r="K339" s="3"/>
      <c r="L339" s="3"/>
    </row>
  </sheetData>
  <mergeCells count="4">
    <mergeCell ref="I20:I21"/>
    <mergeCell ref="J20:J21"/>
    <mergeCell ref="C20:C21"/>
    <mergeCell ref="H20:H21"/>
  </mergeCells>
  <phoneticPr fontId="2" type="noConversion"/>
  <conditionalFormatting sqref="J77:J79 J22:J26 J28:J62">
    <cfRule type="cellIs" dxfId="2" priority="34" stopIfTrue="1" operator="equal">
      <formula>#REF!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ignoredErrors>
    <ignoredError sqref="C42 C4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9"/>
  </sheetPr>
  <dimension ref="A1:BQ326"/>
  <sheetViews>
    <sheetView zoomScale="70" zoomScaleNormal="7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U14" sqref="U14"/>
    </sheetView>
  </sheetViews>
  <sheetFormatPr baseColWidth="10" defaultColWidth="11.5703125" defaultRowHeight="12.75" x14ac:dyDescent="0.2"/>
  <cols>
    <col min="1" max="1" width="11.5703125" style="132"/>
    <col min="2" max="2" width="16.85546875" style="4" customWidth="1"/>
    <col min="3" max="3" width="15" style="63" bestFit="1" customWidth="1"/>
    <col min="4" max="4" width="15" style="70" customWidth="1"/>
    <col min="5" max="5" width="15" style="153" customWidth="1"/>
    <col min="6" max="6" width="29.7109375" style="70" customWidth="1"/>
    <col min="7" max="8" width="17.42578125" style="66" customWidth="1"/>
    <col min="9" max="11" width="11.5703125" style="213"/>
    <col min="12" max="12" width="11.5703125" style="3"/>
    <col min="13" max="13" width="19.140625" style="4" bestFit="1" customWidth="1"/>
    <col min="14" max="14" width="16.7109375" style="1" customWidth="1"/>
    <col min="15" max="15" width="11.5703125" style="1"/>
    <col min="16" max="16" width="13.5703125" style="1" bestFit="1" customWidth="1"/>
    <col min="17" max="17" width="21.7109375" style="1" bestFit="1" customWidth="1"/>
    <col min="18" max="20" width="11.5703125" style="1"/>
    <col min="21" max="21" width="12.7109375" style="1" bestFit="1" customWidth="1"/>
    <col min="22" max="22" width="21" style="45" bestFit="1" customWidth="1"/>
    <col min="23" max="33" width="11.5703125" style="1"/>
    <col min="34" max="34" width="16.28515625" style="1" bestFit="1" customWidth="1"/>
    <col min="35" max="16384" width="11.5703125" style="1"/>
  </cols>
  <sheetData>
    <row r="1" spans="1:69" s="3" customFormat="1" x14ac:dyDescent="0.2">
      <c r="A1" s="121"/>
      <c r="B1" s="9"/>
      <c r="C1" s="62"/>
      <c r="D1" s="69"/>
      <c r="E1" s="145"/>
      <c r="F1" s="270" t="s">
        <v>3</v>
      </c>
      <c r="G1" s="65"/>
      <c r="H1" s="65"/>
      <c r="I1" s="213"/>
      <c r="J1" s="213"/>
      <c r="K1" s="213"/>
      <c r="M1" s="4"/>
      <c r="N1" s="1"/>
      <c r="O1" s="1"/>
      <c r="P1" s="1"/>
      <c r="Q1" s="1"/>
      <c r="R1" s="1"/>
      <c r="S1" s="1"/>
      <c r="T1" s="1"/>
      <c r="U1" s="1"/>
      <c r="V1" s="45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</row>
    <row r="2" spans="1:69" s="61" customFormat="1" x14ac:dyDescent="0.2">
      <c r="A2" s="115" t="s">
        <v>0</v>
      </c>
      <c r="B2" s="49" t="s">
        <v>41</v>
      </c>
      <c r="C2" s="64" t="s">
        <v>40</v>
      </c>
      <c r="D2" s="50" t="s">
        <v>59</v>
      </c>
      <c r="E2" s="146" t="s">
        <v>47</v>
      </c>
      <c r="F2" s="271"/>
      <c r="G2" s="49" t="s">
        <v>44</v>
      </c>
      <c r="H2" s="49" t="s">
        <v>45</v>
      </c>
      <c r="I2" s="213"/>
      <c r="J2" s="213"/>
      <c r="K2" s="213"/>
      <c r="L2" s="3"/>
      <c r="M2" s="9"/>
      <c r="N2" s="174"/>
      <c r="O2" s="174"/>
      <c r="P2" s="194"/>
      <c r="Q2" s="174"/>
      <c r="R2" s="174"/>
      <c r="S2" s="3"/>
      <c r="T2" s="3"/>
      <c r="U2" s="3"/>
      <c r="V2" s="5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</row>
    <row r="3" spans="1:69" x14ac:dyDescent="0.2">
      <c r="A3" s="122">
        <v>40523</v>
      </c>
      <c r="B3" s="74" t="s">
        <v>48</v>
      </c>
      <c r="C3" s="75" t="s">
        <v>37</v>
      </c>
      <c r="D3" s="71">
        <f>'ussing chamber - summary'!J23</f>
        <v>0.2783687943262414</v>
      </c>
      <c r="E3" s="147">
        <v>500</v>
      </c>
      <c r="F3" s="71" t="s">
        <v>4</v>
      </c>
      <c r="G3" s="65">
        <v>30</v>
      </c>
      <c r="H3" s="65">
        <v>31</v>
      </c>
      <c r="L3" s="6"/>
      <c r="M3" s="9"/>
      <c r="N3" s="174"/>
      <c r="O3" s="174"/>
      <c r="P3" s="174"/>
      <c r="Q3" s="174"/>
      <c r="R3" s="174"/>
      <c r="S3" s="3" t="s">
        <v>80</v>
      </c>
      <c r="T3" s="181" t="s">
        <v>72</v>
      </c>
      <c r="U3" s="182">
        <v>8.5590586145648293E-5</v>
      </c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</row>
    <row r="4" spans="1:69" ht="25.5" customHeight="1" x14ac:dyDescent="0.2">
      <c r="A4" s="123"/>
      <c r="B4" s="74" t="s">
        <v>42</v>
      </c>
      <c r="C4" s="75"/>
      <c r="D4" s="71"/>
      <c r="E4" s="147"/>
      <c r="F4" s="71"/>
      <c r="G4" s="65" t="s">
        <v>46</v>
      </c>
      <c r="H4" s="65">
        <v>32</v>
      </c>
      <c r="M4" s="9"/>
      <c r="N4" s="174"/>
      <c r="O4" s="174"/>
      <c r="P4" s="174"/>
      <c r="Q4" s="174"/>
      <c r="R4" s="174"/>
      <c r="S4" s="3"/>
      <c r="T4" s="183" t="s">
        <v>67</v>
      </c>
      <c r="U4" s="8">
        <v>2.2202486678507995E-5</v>
      </c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</row>
    <row r="5" spans="1:69" x14ac:dyDescent="0.2">
      <c r="A5" s="124"/>
      <c r="B5" s="76" t="s">
        <v>43</v>
      </c>
      <c r="C5" s="77"/>
      <c r="D5" s="72"/>
      <c r="E5" s="148"/>
      <c r="F5" s="72"/>
      <c r="G5" s="47" t="s">
        <v>46</v>
      </c>
      <c r="H5" s="47">
        <v>31</v>
      </c>
      <c r="M5" s="9"/>
      <c r="N5" s="174"/>
      <c r="O5" s="174"/>
      <c r="P5" s="174"/>
      <c r="Q5" s="174"/>
      <c r="R5" s="174"/>
      <c r="S5" s="3"/>
      <c r="T5" s="183" t="s">
        <v>66</v>
      </c>
      <c r="U5" s="8">
        <v>3.3303730017761996E-5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</row>
    <row r="6" spans="1:69" x14ac:dyDescent="0.2">
      <c r="A6" s="123"/>
      <c r="B6" s="74" t="s">
        <v>48</v>
      </c>
      <c r="C6" s="75" t="s">
        <v>38</v>
      </c>
      <c r="D6" s="71">
        <f>'ussing chamber - summary'!J24</f>
        <v>1.6006205673758873</v>
      </c>
      <c r="E6" s="147">
        <v>500</v>
      </c>
      <c r="F6" s="71" t="s">
        <v>4</v>
      </c>
      <c r="G6" s="65">
        <v>28</v>
      </c>
      <c r="H6" s="65">
        <v>30</v>
      </c>
      <c r="M6" s="9"/>
      <c r="N6" s="174"/>
      <c r="O6" s="174"/>
      <c r="P6" s="174"/>
      <c r="Q6" s="174"/>
      <c r="R6" s="174"/>
      <c r="S6" s="3"/>
      <c r="T6" s="183" t="s">
        <v>65</v>
      </c>
      <c r="U6" s="8">
        <v>5.5506216696269984E-5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</row>
    <row r="7" spans="1:69" s="2" customFormat="1" x14ac:dyDescent="0.2">
      <c r="A7" s="123"/>
      <c r="B7" s="74" t="s">
        <v>42</v>
      </c>
      <c r="C7" s="75"/>
      <c r="D7" s="71"/>
      <c r="E7" s="147"/>
      <c r="F7" s="71"/>
      <c r="G7" s="65" t="s">
        <v>46</v>
      </c>
      <c r="H7" s="65">
        <v>29</v>
      </c>
      <c r="I7" s="213"/>
      <c r="J7" s="213"/>
      <c r="K7" s="213"/>
      <c r="L7" s="3"/>
      <c r="M7" s="9"/>
      <c r="N7" s="174"/>
      <c r="O7" s="174"/>
      <c r="P7" s="174"/>
      <c r="Q7" s="174"/>
      <c r="R7" s="174"/>
      <c r="S7" s="3"/>
      <c r="T7" s="183" t="s">
        <v>64</v>
      </c>
      <c r="U7" s="8">
        <v>2.7753108348134996E-5</v>
      </c>
      <c r="V7" s="5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</row>
    <row r="8" spans="1:69" ht="13.5" thickBot="1" x14ac:dyDescent="0.25">
      <c r="A8" s="125"/>
      <c r="B8" s="78" t="s">
        <v>43</v>
      </c>
      <c r="C8" s="79"/>
      <c r="D8" s="73"/>
      <c r="E8" s="149"/>
      <c r="F8" s="73"/>
      <c r="G8" s="68" t="s">
        <v>46</v>
      </c>
      <c r="H8" s="68">
        <v>32</v>
      </c>
      <c r="M8" s="6"/>
      <c r="N8" s="3"/>
      <c r="O8" s="3"/>
      <c r="P8" s="3"/>
      <c r="Q8" s="3"/>
      <c r="R8" s="3"/>
      <c r="S8" s="3"/>
      <c r="T8" s="184" t="s">
        <v>70</v>
      </c>
      <c r="U8" s="200">
        <v>2.6576660376857047E-5</v>
      </c>
      <c r="V8" s="201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</row>
    <row r="9" spans="1:69" ht="13.5" thickTop="1" x14ac:dyDescent="0.2">
      <c r="A9" s="122">
        <v>40526</v>
      </c>
      <c r="B9" s="74" t="s">
        <v>48</v>
      </c>
      <c r="C9" s="75" t="s">
        <v>36</v>
      </c>
      <c r="D9" s="71">
        <f>'ussing chamber - summary'!J25</f>
        <v>0.97429078014184445</v>
      </c>
      <c r="E9" s="147">
        <v>500</v>
      </c>
      <c r="F9" s="71" t="s">
        <v>4</v>
      </c>
      <c r="G9" s="66">
        <v>33</v>
      </c>
      <c r="H9" s="66">
        <v>34</v>
      </c>
      <c r="M9" s="6"/>
      <c r="N9" s="3"/>
      <c r="P9" s="3"/>
      <c r="Q9" s="3"/>
      <c r="R9" s="3"/>
      <c r="S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</row>
    <row r="10" spans="1:69" ht="42.75" customHeight="1" x14ac:dyDescent="0.2">
      <c r="A10" s="123"/>
      <c r="B10" s="74" t="s">
        <v>42</v>
      </c>
      <c r="C10" s="75"/>
      <c r="D10" s="71"/>
      <c r="E10" s="147"/>
      <c r="F10" s="71"/>
      <c r="G10" s="66" t="s">
        <v>46</v>
      </c>
      <c r="H10" s="66">
        <v>34</v>
      </c>
      <c r="M10" s="6"/>
      <c r="N10" s="272" t="s">
        <v>58</v>
      </c>
      <c r="O10" s="272"/>
      <c r="P10" s="272"/>
      <c r="Q10" s="179"/>
      <c r="R10" s="214"/>
      <c r="S10" s="273" t="s">
        <v>73</v>
      </c>
      <c r="T10" s="273"/>
      <c r="U10" s="273"/>
      <c r="V10" s="179"/>
      <c r="W10" s="269" t="s">
        <v>83</v>
      </c>
      <c r="X10" s="269"/>
      <c r="Y10" s="269"/>
      <c r="Z10" s="269"/>
      <c r="AA10" s="3"/>
      <c r="AB10" s="3"/>
      <c r="AC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</row>
    <row r="11" spans="1:69" x14ac:dyDescent="0.2">
      <c r="A11" s="124"/>
      <c r="B11" s="76" t="s">
        <v>43</v>
      </c>
      <c r="C11" s="77"/>
      <c r="D11" s="72"/>
      <c r="E11" s="148"/>
      <c r="F11" s="72"/>
      <c r="G11" s="47" t="s">
        <v>46</v>
      </c>
      <c r="H11" s="47">
        <v>31</v>
      </c>
      <c r="M11" s="9"/>
      <c r="N11" s="49" t="s">
        <v>62</v>
      </c>
      <c r="O11" s="49" t="s">
        <v>42</v>
      </c>
      <c r="P11" s="49" t="s">
        <v>43</v>
      </c>
      <c r="Q11" s="9"/>
      <c r="R11" s="215"/>
      <c r="S11" s="216" t="s">
        <v>62</v>
      </c>
      <c r="T11" s="216" t="s">
        <v>42</v>
      </c>
      <c r="U11" s="216" t="s">
        <v>43</v>
      </c>
      <c r="V11" s="9"/>
      <c r="W11" s="3"/>
      <c r="X11" s="49" t="s">
        <v>62</v>
      </c>
      <c r="Y11" s="49">
        <v>0</v>
      </c>
      <c r="Z11" s="49">
        <v>30</v>
      </c>
      <c r="AA11" s="9"/>
      <c r="AB11" s="9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</row>
    <row r="12" spans="1:69" s="57" customFormat="1" ht="13.5" thickBot="1" x14ac:dyDescent="0.25">
      <c r="A12" s="123"/>
      <c r="B12" s="74" t="s">
        <v>48</v>
      </c>
      <c r="C12" s="75" t="s">
        <v>37</v>
      </c>
      <c r="D12" s="71">
        <f>'ussing chamber - summary'!J26</f>
        <v>0.48714539007092222</v>
      </c>
      <c r="E12" s="147">
        <v>500</v>
      </c>
      <c r="F12" s="71" t="s">
        <v>4</v>
      </c>
      <c r="G12" s="66">
        <v>29</v>
      </c>
      <c r="H12" s="66">
        <v>29</v>
      </c>
      <c r="I12" s="213"/>
      <c r="J12" s="213"/>
      <c r="K12" s="213"/>
      <c r="L12" s="3"/>
      <c r="M12" s="3"/>
      <c r="N12" s="3"/>
      <c r="O12" s="3"/>
      <c r="P12" s="3"/>
      <c r="Q12" s="3"/>
      <c r="R12" s="215"/>
      <c r="S12" s="215"/>
      <c r="T12" s="215"/>
      <c r="U12" s="215"/>
      <c r="V12" s="5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</row>
    <row r="13" spans="1:69" ht="13.5" thickTop="1" x14ac:dyDescent="0.2">
      <c r="A13" s="123"/>
      <c r="B13" s="74" t="s">
        <v>42</v>
      </c>
      <c r="C13" s="75"/>
      <c r="D13" s="71"/>
      <c r="E13" s="147"/>
      <c r="F13" s="71"/>
      <c r="G13" s="66" t="s">
        <v>46</v>
      </c>
      <c r="H13" s="66">
        <v>29</v>
      </c>
      <c r="M13" s="9" t="s">
        <v>63</v>
      </c>
      <c r="N13" s="5">
        <f>H90</f>
        <v>30</v>
      </c>
      <c r="O13" s="5">
        <f>H91</f>
        <v>30</v>
      </c>
      <c r="P13" s="5">
        <f>H92</f>
        <v>86</v>
      </c>
      <c r="Q13" s="5"/>
      <c r="R13" s="217" t="s">
        <v>74</v>
      </c>
      <c r="S13" s="218">
        <f>(N13-$N13)/$U$8*0.00001</f>
        <v>0</v>
      </c>
      <c r="T13" s="218">
        <f t="shared" ref="S13:U16" si="0">(O13-$N13)/$U$8*0.00001</f>
        <v>0</v>
      </c>
      <c r="U13" s="218">
        <f>(P13-$N13)/$U$8*0.00001</f>
        <v>21.071120000000001</v>
      </c>
      <c r="V13" s="9" t="s">
        <v>63</v>
      </c>
      <c r="W13" s="180" t="s">
        <v>1</v>
      </c>
      <c r="X13" s="186">
        <f>AVERAGE(S13:S16)</f>
        <v>0</v>
      </c>
      <c r="Y13" s="186">
        <f>AVERAGE(T13:T16)</f>
        <v>0</v>
      </c>
      <c r="Z13" s="186">
        <f>AVERAGE(U13:U16)</f>
        <v>23.32874</v>
      </c>
      <c r="AA13" s="186"/>
      <c r="AB13" s="186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</row>
    <row r="14" spans="1:69" ht="13.5" thickBot="1" x14ac:dyDescent="0.25">
      <c r="A14" s="125"/>
      <c r="B14" s="78" t="s">
        <v>43</v>
      </c>
      <c r="C14" s="79"/>
      <c r="D14" s="73"/>
      <c r="E14" s="149"/>
      <c r="F14" s="73"/>
      <c r="G14" s="68" t="s">
        <v>46</v>
      </c>
      <c r="H14" s="68">
        <v>32</v>
      </c>
      <c r="M14" s="9"/>
      <c r="N14" s="5">
        <f>H93</f>
        <v>28</v>
      </c>
      <c r="O14" s="5">
        <f>H94</f>
        <v>29</v>
      </c>
      <c r="P14" s="5">
        <f>H95</f>
        <v>90</v>
      </c>
      <c r="Q14" s="5"/>
      <c r="R14" s="217"/>
      <c r="S14" s="218">
        <f t="shared" si="0"/>
        <v>0</v>
      </c>
      <c r="T14" s="218">
        <f t="shared" si="0"/>
        <v>0.37626999999999994</v>
      </c>
      <c r="U14" s="218">
        <f t="shared" si="0"/>
        <v>23.328739999999996</v>
      </c>
      <c r="V14" s="9"/>
      <c r="W14" s="180" t="s">
        <v>2</v>
      </c>
      <c r="X14" s="186">
        <f>STDEV(S13:S16)/SQRT(COUNT(S13:S16))</f>
        <v>0</v>
      </c>
      <c r="Y14" s="186">
        <f>STDEV(T13:T16)/SQRT(COUNT(T13:T16))</f>
        <v>0.15361158425283772</v>
      </c>
      <c r="Z14" s="186">
        <f>STDEV(U13:U16)/SQRT(COUNT(U13:U16))</f>
        <v>3.3231266611731747</v>
      </c>
      <c r="AA14" s="186"/>
      <c r="AB14" s="186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</row>
    <row r="15" spans="1:69" ht="13.5" thickTop="1" x14ac:dyDescent="0.2">
      <c r="A15" s="122">
        <v>40528</v>
      </c>
      <c r="B15" s="74" t="s">
        <v>48</v>
      </c>
      <c r="C15" s="75" t="s">
        <v>36</v>
      </c>
      <c r="D15" s="71">
        <f>'ussing chamber - summary'!J29</f>
        <v>2.2269503546099298</v>
      </c>
      <c r="E15" s="147">
        <v>500</v>
      </c>
      <c r="F15" s="71" t="s">
        <v>4</v>
      </c>
      <c r="G15" s="66">
        <v>34</v>
      </c>
      <c r="H15" s="66">
        <v>34</v>
      </c>
      <c r="M15" s="9"/>
      <c r="N15" s="5">
        <f>H96</f>
        <v>30</v>
      </c>
      <c r="O15" s="5">
        <f>H97</f>
        <v>30</v>
      </c>
      <c r="P15" s="5">
        <f>H98</f>
        <v>116</v>
      </c>
      <c r="Q15" s="5"/>
      <c r="R15" s="217"/>
      <c r="S15" s="218">
        <f t="shared" si="0"/>
        <v>0</v>
      </c>
      <c r="T15" s="218">
        <f t="shared" si="0"/>
        <v>0</v>
      </c>
      <c r="U15" s="218">
        <f t="shared" si="0"/>
        <v>32.359220000000001</v>
      </c>
      <c r="V15" s="9"/>
      <c r="W15" s="3"/>
      <c r="X15" s="186"/>
      <c r="Y15" s="186"/>
      <c r="Z15" s="186"/>
      <c r="AA15" s="186"/>
      <c r="AB15" s="186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</row>
    <row r="16" spans="1:69" x14ac:dyDescent="0.2">
      <c r="A16" s="123"/>
      <c r="B16" s="74" t="s">
        <v>42</v>
      </c>
      <c r="C16" s="75"/>
      <c r="D16" s="71"/>
      <c r="E16" s="147"/>
      <c r="F16" s="71"/>
      <c r="G16" s="66" t="s">
        <v>46</v>
      </c>
      <c r="H16" s="66">
        <v>35</v>
      </c>
      <c r="M16" s="5"/>
      <c r="N16" s="5">
        <f>H99</f>
        <v>27</v>
      </c>
      <c r="O16" s="5">
        <f>H100</f>
        <v>26</v>
      </c>
      <c r="P16" s="5">
        <f>H101</f>
        <v>71</v>
      </c>
      <c r="Q16" s="5"/>
      <c r="R16" s="215"/>
      <c r="S16" s="218">
        <f t="shared" si="0"/>
        <v>0</v>
      </c>
      <c r="T16" s="218">
        <f t="shared" si="0"/>
        <v>-0.37626999999999994</v>
      </c>
      <c r="U16" s="218">
        <f t="shared" si="0"/>
        <v>16.555879999999998</v>
      </c>
      <c r="V16" s="5"/>
      <c r="W16" s="3"/>
      <c r="X16" s="186"/>
      <c r="Y16" s="186"/>
      <c r="Z16" s="186"/>
      <c r="AA16" s="186"/>
      <c r="AB16" s="186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</row>
    <row r="17" spans="1:50" s="2" customFormat="1" x14ac:dyDescent="0.2">
      <c r="A17" s="123"/>
      <c r="B17" s="76" t="s">
        <v>43</v>
      </c>
      <c r="C17" s="77"/>
      <c r="D17" s="72"/>
      <c r="E17" s="148"/>
      <c r="F17" s="72"/>
      <c r="G17" s="47">
        <v>64957</v>
      </c>
      <c r="H17" s="47">
        <v>29</v>
      </c>
      <c r="I17" s="213"/>
      <c r="J17" s="213"/>
      <c r="K17" s="213"/>
      <c r="L17" s="3"/>
      <c r="M17" s="9"/>
      <c r="N17" s="5"/>
      <c r="O17" s="5"/>
      <c r="P17" s="5"/>
      <c r="Q17" s="5"/>
      <c r="R17" s="217"/>
      <c r="S17" s="215"/>
      <c r="T17" s="215"/>
      <c r="U17" s="215"/>
      <c r="V17" s="9"/>
      <c r="W17" s="3"/>
      <c r="X17" s="186"/>
      <c r="Y17" s="186"/>
      <c r="Z17" s="186"/>
      <c r="AA17" s="186"/>
      <c r="AB17" s="186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</row>
    <row r="18" spans="1:50" x14ac:dyDescent="0.2">
      <c r="A18" s="123"/>
      <c r="B18" s="74" t="s">
        <v>48</v>
      </c>
      <c r="C18" s="75" t="s">
        <v>35</v>
      </c>
      <c r="D18" s="71">
        <f>'ussing chamber - summary'!J30</f>
        <v>0.48714539007092222</v>
      </c>
      <c r="E18" s="147">
        <v>500</v>
      </c>
      <c r="F18" s="71" t="s">
        <v>4</v>
      </c>
      <c r="G18" s="66">
        <v>32</v>
      </c>
      <c r="H18" s="66">
        <v>34</v>
      </c>
      <c r="M18" s="9"/>
      <c r="N18" s="5"/>
      <c r="O18" s="5"/>
      <c r="P18" s="5"/>
      <c r="Q18" s="5"/>
      <c r="R18" s="217"/>
      <c r="S18" s="215"/>
      <c r="T18" s="215"/>
      <c r="U18" s="215"/>
      <c r="V18" s="9"/>
      <c r="W18" s="3"/>
      <c r="X18" s="186"/>
      <c r="Y18" s="186"/>
      <c r="Z18" s="186"/>
      <c r="AA18" s="186"/>
      <c r="AB18" s="186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</row>
    <row r="19" spans="1:50" x14ac:dyDescent="0.2">
      <c r="A19" s="123"/>
      <c r="B19" s="74" t="s">
        <v>42</v>
      </c>
      <c r="C19" s="75"/>
      <c r="D19" s="71"/>
      <c r="E19" s="147"/>
      <c r="F19" s="71"/>
      <c r="G19" s="66" t="s">
        <v>46</v>
      </c>
      <c r="H19" s="66">
        <v>35</v>
      </c>
      <c r="M19" s="9"/>
      <c r="N19" s="5"/>
      <c r="O19" s="5"/>
      <c r="P19" s="5"/>
      <c r="Q19" s="5"/>
      <c r="R19" s="217"/>
      <c r="S19" s="215"/>
      <c r="T19" s="215"/>
      <c r="U19" s="215"/>
      <c r="V19" s="9"/>
      <c r="W19" s="3"/>
      <c r="X19" s="186"/>
      <c r="Y19" s="186"/>
      <c r="Z19" s="186"/>
      <c r="AA19" s="186"/>
      <c r="AB19" s="186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</row>
    <row r="20" spans="1:50" ht="13.5" thickBot="1" x14ac:dyDescent="0.25">
      <c r="A20" s="125"/>
      <c r="B20" s="78" t="s">
        <v>43</v>
      </c>
      <c r="C20" s="79"/>
      <c r="D20" s="73"/>
      <c r="E20" s="149"/>
      <c r="F20" s="73"/>
      <c r="G20" s="68" t="s">
        <v>46</v>
      </c>
      <c r="H20" s="68">
        <v>30</v>
      </c>
      <c r="M20" s="9" t="s">
        <v>64</v>
      </c>
      <c r="N20" s="5">
        <f>H72</f>
        <v>36</v>
      </c>
      <c r="O20" s="5">
        <f>H73</f>
        <v>38</v>
      </c>
      <c r="P20" s="5">
        <f>H74</f>
        <v>33</v>
      </c>
      <c r="Q20" s="5"/>
      <c r="R20" s="217" t="s">
        <v>64</v>
      </c>
      <c r="S20" s="218">
        <f t="shared" ref="S20:U25" si="1">(N20-$N20)/$U$7*0.00001</f>
        <v>0</v>
      </c>
      <c r="T20" s="218">
        <f t="shared" si="1"/>
        <v>0.72063999999999995</v>
      </c>
      <c r="U20" s="218">
        <f t="shared" si="1"/>
        <v>-1.0809599999999999</v>
      </c>
      <c r="V20" s="9" t="s">
        <v>64</v>
      </c>
      <c r="W20" s="180" t="s">
        <v>1</v>
      </c>
      <c r="X20" s="186">
        <f>AVERAGE(S20:S25)</f>
        <v>0</v>
      </c>
      <c r="Y20" s="186">
        <f>AVERAGE(T20:T25)</f>
        <v>0.24021333333333331</v>
      </c>
      <c r="Z20" s="186">
        <f>AVERAGE(U20:U25)</f>
        <v>0.12010666666666665</v>
      </c>
      <c r="AA20" s="186"/>
      <c r="AB20" s="186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</row>
    <row r="21" spans="1:50" ht="13.5" thickTop="1" x14ac:dyDescent="0.2">
      <c r="A21" s="126">
        <v>40546</v>
      </c>
      <c r="B21" s="87" t="s">
        <v>48</v>
      </c>
      <c r="C21" s="88" t="s">
        <v>35</v>
      </c>
      <c r="D21" s="89">
        <f>'ussing chamber - summary'!J40</f>
        <v>0.1391843971631207</v>
      </c>
      <c r="E21" s="97">
        <v>150</v>
      </c>
      <c r="F21" s="89" t="s">
        <v>4</v>
      </c>
      <c r="G21" s="66">
        <v>29</v>
      </c>
      <c r="H21" s="66">
        <v>29</v>
      </c>
      <c r="M21" s="9"/>
      <c r="N21" s="5">
        <f>H75</f>
        <v>35</v>
      </c>
      <c r="O21" s="5">
        <f>H76</f>
        <v>36</v>
      </c>
      <c r="P21" s="5">
        <f>H77</f>
        <v>33</v>
      </c>
      <c r="Q21" s="5"/>
      <c r="R21" s="217"/>
      <c r="S21" s="218">
        <f t="shared" si="1"/>
        <v>0</v>
      </c>
      <c r="T21" s="218">
        <f t="shared" si="1"/>
        <v>0.36031999999999997</v>
      </c>
      <c r="U21" s="218">
        <f t="shared" si="1"/>
        <v>-0.72063999999999995</v>
      </c>
      <c r="V21" s="9"/>
      <c r="W21" s="180" t="s">
        <v>2</v>
      </c>
      <c r="X21" s="186">
        <f>STDEV(S20:S25)/SQRT(COUNT(S20:S25))</f>
        <v>0</v>
      </c>
      <c r="Y21" s="186">
        <f>STDEV(T20:T25)/SQRT(COUNT(T20:T25))</f>
        <v>0.15192425153491604</v>
      </c>
      <c r="Z21" s="186">
        <f>STDEV(U20:U25)/SQRT(COUNT(U20:U25))</f>
        <v>0.46205957234009459</v>
      </c>
      <c r="AA21" s="186"/>
      <c r="AB21" s="186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</row>
    <row r="22" spans="1:50" s="57" customFormat="1" ht="13.5" thickBot="1" x14ac:dyDescent="0.25">
      <c r="A22" s="127"/>
      <c r="B22" s="87" t="s">
        <v>42</v>
      </c>
      <c r="C22" s="88"/>
      <c r="D22" s="89"/>
      <c r="E22" s="97"/>
      <c r="F22" s="89"/>
      <c r="G22" s="66" t="s">
        <v>46</v>
      </c>
      <c r="H22" s="66">
        <v>30</v>
      </c>
      <c r="I22" s="213"/>
      <c r="J22" s="213"/>
      <c r="K22" s="213"/>
      <c r="L22" s="3"/>
      <c r="M22" s="9"/>
      <c r="N22" s="5">
        <f>H78</f>
        <v>36</v>
      </c>
      <c r="O22" s="5">
        <f>H79</f>
        <v>37</v>
      </c>
      <c r="P22" s="5">
        <f>H80</f>
        <v>38</v>
      </c>
      <c r="Q22" s="5"/>
      <c r="R22" s="217"/>
      <c r="S22" s="218">
        <f t="shared" si="1"/>
        <v>0</v>
      </c>
      <c r="T22" s="218">
        <f t="shared" si="1"/>
        <v>0.36031999999999997</v>
      </c>
      <c r="U22" s="218">
        <f t="shared" si="1"/>
        <v>0.72063999999999995</v>
      </c>
      <c r="V22" s="9"/>
      <c r="W22" s="3"/>
      <c r="X22" s="186"/>
      <c r="Y22" s="186"/>
      <c r="Z22" s="186"/>
      <c r="AA22" s="186"/>
      <c r="AB22" s="186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</row>
    <row r="23" spans="1:50" ht="14.25" thickTop="1" thickBot="1" x14ac:dyDescent="0.25">
      <c r="A23" s="128"/>
      <c r="B23" s="91" t="s">
        <v>43</v>
      </c>
      <c r="C23" s="92"/>
      <c r="D23" s="93"/>
      <c r="E23" s="98"/>
      <c r="F23" s="93"/>
      <c r="G23" s="68" t="s">
        <v>46</v>
      </c>
      <c r="H23" s="68">
        <v>31</v>
      </c>
      <c r="M23" s="9"/>
      <c r="N23" s="5">
        <f>H81</f>
        <v>32</v>
      </c>
      <c r="O23" s="5">
        <f>H82</f>
        <v>33</v>
      </c>
      <c r="P23" s="5">
        <f>H83</f>
        <v>34</v>
      </c>
      <c r="Q23" s="5"/>
      <c r="R23" s="217"/>
      <c r="S23" s="218">
        <f t="shared" si="1"/>
        <v>0</v>
      </c>
      <c r="T23" s="218">
        <f t="shared" si="1"/>
        <v>0.36031999999999997</v>
      </c>
      <c r="U23" s="218">
        <f t="shared" si="1"/>
        <v>0.72063999999999995</v>
      </c>
      <c r="V23" s="9"/>
      <c r="W23" s="3"/>
      <c r="X23" s="186"/>
      <c r="Y23" s="186"/>
      <c r="Z23" s="186"/>
      <c r="AA23" s="186"/>
      <c r="AB23" s="186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</row>
    <row r="24" spans="1:50" ht="13.5" thickTop="1" x14ac:dyDescent="0.2">
      <c r="A24" s="126">
        <v>40548</v>
      </c>
      <c r="B24" s="87" t="s">
        <v>48</v>
      </c>
      <c r="C24" s="88" t="s">
        <v>55</v>
      </c>
      <c r="D24" s="89">
        <f>'ussing chamber - summary'!J45</f>
        <v>6.9592198581560669E-2</v>
      </c>
      <c r="E24" s="97">
        <v>150</v>
      </c>
      <c r="F24" s="89" t="s">
        <v>4</v>
      </c>
      <c r="G24" s="66">
        <v>30</v>
      </c>
      <c r="H24" s="66">
        <v>33</v>
      </c>
      <c r="M24" s="9"/>
      <c r="N24" s="5">
        <f>H84</f>
        <v>33</v>
      </c>
      <c r="O24" s="5">
        <f>H85</f>
        <v>33</v>
      </c>
      <c r="P24" s="5">
        <f>H86</f>
        <v>38</v>
      </c>
      <c r="Q24" s="5"/>
      <c r="R24" s="217"/>
      <c r="S24" s="218">
        <f t="shared" si="1"/>
        <v>0</v>
      </c>
      <c r="T24" s="218">
        <f t="shared" si="1"/>
        <v>0</v>
      </c>
      <c r="U24" s="218">
        <f t="shared" si="1"/>
        <v>1.8015999999999999</v>
      </c>
      <c r="V24" s="9"/>
      <c r="W24" s="3"/>
      <c r="X24" s="186"/>
      <c r="Y24" s="186"/>
      <c r="Z24" s="186"/>
      <c r="AA24" s="186"/>
      <c r="AB24" s="186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</row>
    <row r="25" spans="1:50" x14ac:dyDescent="0.2">
      <c r="A25" s="127"/>
      <c r="B25" s="87" t="s">
        <v>42</v>
      </c>
      <c r="C25" s="88"/>
      <c r="D25" s="89"/>
      <c r="E25" s="97"/>
      <c r="F25" s="89"/>
      <c r="G25" s="66" t="s">
        <v>46</v>
      </c>
      <c r="H25" s="66">
        <v>32</v>
      </c>
      <c r="M25" s="9"/>
      <c r="N25" s="5">
        <f>H87</f>
        <v>34</v>
      </c>
      <c r="O25" s="5">
        <f>H88</f>
        <v>33</v>
      </c>
      <c r="P25" s="5">
        <f>H89</f>
        <v>32</v>
      </c>
      <c r="Q25" s="5"/>
      <c r="R25" s="217"/>
      <c r="S25" s="218">
        <f t="shared" si="1"/>
        <v>0</v>
      </c>
      <c r="T25" s="218">
        <f t="shared" si="1"/>
        <v>-0.36031999999999997</v>
      </c>
      <c r="U25" s="218">
        <f t="shared" si="1"/>
        <v>-0.72063999999999995</v>
      </c>
      <c r="V25" s="9"/>
      <c r="W25" s="3"/>
      <c r="X25" s="186"/>
      <c r="Y25" s="186"/>
      <c r="Z25" s="186"/>
      <c r="AA25" s="186"/>
      <c r="AB25" s="186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</row>
    <row r="26" spans="1:50" ht="13.5" thickBot="1" x14ac:dyDescent="0.25">
      <c r="A26" s="128"/>
      <c r="B26" s="91" t="s">
        <v>43</v>
      </c>
      <c r="C26" s="92"/>
      <c r="D26" s="93"/>
      <c r="E26" s="98"/>
      <c r="F26" s="93"/>
      <c r="G26" s="68" t="s">
        <v>46</v>
      </c>
      <c r="H26" s="68">
        <v>33</v>
      </c>
      <c r="M26" s="9"/>
      <c r="N26" s="5"/>
      <c r="O26" s="5"/>
      <c r="P26" s="5"/>
      <c r="Q26" s="5"/>
      <c r="R26" s="217"/>
      <c r="S26" s="219"/>
      <c r="T26" s="219"/>
      <c r="U26" s="219"/>
      <c r="V26" s="9"/>
      <c r="W26" s="3"/>
      <c r="X26" s="186"/>
      <c r="Y26" s="186"/>
      <c r="Z26" s="186"/>
      <c r="AA26" s="186"/>
      <c r="AB26" s="186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</row>
    <row r="27" spans="1:50" s="2" customFormat="1" ht="13.5" thickTop="1" x14ac:dyDescent="0.2">
      <c r="A27" s="126">
        <v>40553</v>
      </c>
      <c r="B27" s="87" t="s">
        <v>48</v>
      </c>
      <c r="C27" s="88" t="s">
        <v>36</v>
      </c>
      <c r="D27" s="89">
        <f>'ussing chamber - summary'!J47</f>
        <v>0.20877659574468141</v>
      </c>
      <c r="E27" s="97">
        <v>150</v>
      </c>
      <c r="F27" s="89" t="s">
        <v>4</v>
      </c>
      <c r="G27" s="66">
        <v>29</v>
      </c>
      <c r="H27" s="66">
        <v>29</v>
      </c>
      <c r="I27" s="213"/>
      <c r="J27" s="213"/>
      <c r="K27" s="213"/>
      <c r="L27" s="3"/>
      <c r="M27" s="9" t="s">
        <v>68</v>
      </c>
      <c r="N27" s="5">
        <f>H39</f>
        <v>34</v>
      </c>
      <c r="O27" s="5">
        <f>H41</f>
        <v>38</v>
      </c>
      <c r="P27" s="5">
        <f>H41</f>
        <v>38</v>
      </c>
      <c r="Q27" s="45"/>
      <c r="R27" s="217" t="s">
        <v>68</v>
      </c>
      <c r="S27" s="218">
        <f t="shared" ref="S27:U32" si="2">(N27-$N27)/$U$6*0.00001</f>
        <v>0</v>
      </c>
      <c r="T27" s="218">
        <f t="shared" si="2"/>
        <v>0.72064000000000006</v>
      </c>
      <c r="U27" s="218">
        <f t="shared" si="2"/>
        <v>0.72064000000000006</v>
      </c>
      <c r="V27" s="9" t="s">
        <v>68</v>
      </c>
      <c r="W27" s="180" t="s">
        <v>1</v>
      </c>
      <c r="X27" s="186">
        <f>AVERAGE(S27:S32)</f>
        <v>0</v>
      </c>
      <c r="Y27" s="186">
        <f>AVERAGE(T27:T32)</f>
        <v>0.18016000000000001</v>
      </c>
      <c r="Z27" s="186">
        <f>AVERAGE(U27:U32)</f>
        <v>0.75066666666666693</v>
      </c>
      <c r="AA27" s="186"/>
      <c r="AB27" s="186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</row>
    <row r="28" spans="1:50" x14ac:dyDescent="0.2">
      <c r="A28" s="127"/>
      <c r="B28" s="87" t="s">
        <v>42</v>
      </c>
      <c r="C28" s="88"/>
      <c r="D28" s="89"/>
      <c r="E28" s="97"/>
      <c r="F28" s="89"/>
      <c r="G28" s="66" t="s">
        <v>46</v>
      </c>
      <c r="H28" s="66">
        <v>30</v>
      </c>
      <c r="M28" s="9"/>
      <c r="N28" s="5">
        <f>H42</f>
        <v>32</v>
      </c>
      <c r="O28" s="5">
        <f>H43</f>
        <v>32</v>
      </c>
      <c r="P28" s="5">
        <f>H44</f>
        <v>37</v>
      </c>
      <c r="Q28" s="45"/>
      <c r="R28" s="217"/>
      <c r="S28" s="218">
        <f t="shared" si="2"/>
        <v>0</v>
      </c>
      <c r="T28" s="218">
        <f t="shared" si="2"/>
        <v>0</v>
      </c>
      <c r="U28" s="218">
        <f t="shared" si="2"/>
        <v>0.90080000000000005</v>
      </c>
      <c r="V28" s="9"/>
      <c r="W28" s="180" t="s">
        <v>2</v>
      </c>
      <c r="X28" s="186">
        <f>STDEV(S27:S32)/SQRT(COUNT(S27:S32))</f>
        <v>0</v>
      </c>
      <c r="Y28" s="186">
        <f>STDEV(T27:T32)/SQRT(COUNT(T27:T32))</f>
        <v>0.11394318865118708</v>
      </c>
      <c r="Z28" s="186">
        <f>STDEV(U27:U32)/SQRT(COUNT(U27:U32))</f>
        <v>0.45912334536350663</v>
      </c>
      <c r="AA28" s="186"/>
      <c r="AB28" s="186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</row>
    <row r="29" spans="1:50" x14ac:dyDescent="0.2">
      <c r="A29" s="127"/>
      <c r="B29" s="94" t="s">
        <v>43</v>
      </c>
      <c r="C29" s="95"/>
      <c r="D29" s="96"/>
      <c r="E29" s="99"/>
      <c r="F29" s="96"/>
      <c r="G29" s="47" t="s">
        <v>46</v>
      </c>
      <c r="H29" s="47">
        <v>31</v>
      </c>
      <c r="M29" s="9"/>
      <c r="N29" s="5">
        <f>H45</f>
        <v>32</v>
      </c>
      <c r="O29" s="5">
        <f>H46</f>
        <v>32</v>
      </c>
      <c r="P29" s="5">
        <f>H47</f>
        <v>30</v>
      </c>
      <c r="Q29" s="45"/>
      <c r="R29" s="217"/>
      <c r="S29" s="218">
        <f t="shared" si="2"/>
        <v>0</v>
      </c>
      <c r="T29" s="218">
        <f t="shared" si="2"/>
        <v>0</v>
      </c>
      <c r="U29" s="218">
        <f t="shared" si="2"/>
        <v>-0.36032000000000003</v>
      </c>
      <c r="V29" s="9"/>
      <c r="W29" s="3"/>
      <c r="X29" s="186"/>
      <c r="Y29" s="186"/>
      <c r="Z29" s="186"/>
      <c r="AA29" s="186"/>
      <c r="AB29" s="186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</row>
    <row r="30" spans="1:50" x14ac:dyDescent="0.2">
      <c r="A30" s="127"/>
      <c r="B30" s="87" t="s">
        <v>48</v>
      </c>
      <c r="C30" s="88" t="s">
        <v>56</v>
      </c>
      <c r="D30" s="89">
        <f>'ussing chamber - summary'!J48</f>
        <v>4.3147163120567384</v>
      </c>
      <c r="E30" s="97">
        <v>150</v>
      </c>
      <c r="F30" s="89" t="s">
        <v>4</v>
      </c>
      <c r="G30" s="66">
        <v>28</v>
      </c>
      <c r="H30" s="66">
        <v>30</v>
      </c>
      <c r="M30" s="9"/>
      <c r="N30" s="5">
        <f>H48</f>
        <v>33</v>
      </c>
      <c r="O30" s="5">
        <f>H49</f>
        <v>34</v>
      </c>
      <c r="P30" s="5">
        <f>H50</f>
        <v>38</v>
      </c>
      <c r="Q30" s="45"/>
      <c r="R30" s="217"/>
      <c r="S30" s="218">
        <f t="shared" si="2"/>
        <v>0</v>
      </c>
      <c r="T30" s="218">
        <f t="shared" si="2"/>
        <v>0.18016000000000001</v>
      </c>
      <c r="U30" s="218">
        <f t="shared" si="2"/>
        <v>0.90080000000000005</v>
      </c>
      <c r="V30" s="9"/>
      <c r="W30" s="3"/>
      <c r="X30" s="186"/>
      <c r="Y30" s="186"/>
      <c r="Z30" s="186"/>
      <c r="AA30" s="186"/>
      <c r="AB30" s="186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</row>
    <row r="31" spans="1:50" x14ac:dyDescent="0.2">
      <c r="A31" s="127"/>
      <c r="B31" s="87" t="s">
        <v>42</v>
      </c>
      <c r="C31" s="88"/>
      <c r="D31" s="89"/>
      <c r="E31" s="97"/>
      <c r="F31" s="89"/>
      <c r="G31" s="66" t="s">
        <v>46</v>
      </c>
      <c r="H31" s="66">
        <v>30</v>
      </c>
      <c r="M31" s="9"/>
      <c r="N31" s="5">
        <f>H51</f>
        <v>33</v>
      </c>
      <c r="O31" s="5">
        <f>H52</f>
        <v>34</v>
      </c>
      <c r="P31" s="5">
        <f>H53</f>
        <v>48</v>
      </c>
      <c r="Q31" s="5"/>
      <c r="R31" s="217"/>
      <c r="S31" s="218">
        <f t="shared" si="2"/>
        <v>0</v>
      </c>
      <c r="T31" s="218">
        <f t="shared" si="2"/>
        <v>0.18016000000000001</v>
      </c>
      <c r="U31" s="218">
        <f t="shared" si="2"/>
        <v>2.7024000000000004</v>
      </c>
      <c r="V31" s="9"/>
      <c r="W31" s="3"/>
      <c r="X31" s="186"/>
      <c r="Y31" s="186"/>
      <c r="Z31" s="186"/>
      <c r="AA31" s="186"/>
      <c r="AB31" s="186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</row>
    <row r="32" spans="1:50" s="11" customFormat="1" ht="13.5" thickBot="1" x14ac:dyDescent="0.25">
      <c r="A32" s="128"/>
      <c r="B32" s="91" t="s">
        <v>43</v>
      </c>
      <c r="C32" s="92"/>
      <c r="D32" s="93"/>
      <c r="E32" s="98"/>
      <c r="F32" s="93"/>
      <c r="G32" s="68" t="s">
        <v>46</v>
      </c>
      <c r="H32" s="68">
        <v>31</v>
      </c>
      <c r="I32" s="213"/>
      <c r="J32" s="213"/>
      <c r="K32" s="213"/>
      <c r="L32" s="3"/>
      <c r="M32" s="9"/>
      <c r="N32" s="5">
        <f>H54</f>
        <v>34</v>
      </c>
      <c r="O32" s="5">
        <f>H55</f>
        <v>34</v>
      </c>
      <c r="P32" s="5">
        <f>H56</f>
        <v>32</v>
      </c>
      <c r="Q32" s="5"/>
      <c r="R32" s="217"/>
      <c r="S32" s="218">
        <f t="shared" si="2"/>
        <v>0</v>
      </c>
      <c r="T32" s="218">
        <f t="shared" si="2"/>
        <v>0</v>
      </c>
      <c r="U32" s="218">
        <f t="shared" si="2"/>
        <v>-0.36032000000000003</v>
      </c>
      <c r="V32" s="9"/>
      <c r="W32" s="3"/>
      <c r="X32" s="186"/>
      <c r="Y32" s="186"/>
      <c r="Z32" s="186"/>
      <c r="AA32" s="186"/>
      <c r="AB32" s="186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</row>
    <row r="33" spans="1:50" ht="13.5" thickTop="1" x14ac:dyDescent="0.2">
      <c r="A33" s="126">
        <v>40554</v>
      </c>
      <c r="B33" s="87" t="s">
        <v>48</v>
      </c>
      <c r="C33" s="88" t="s">
        <v>39</v>
      </c>
      <c r="D33" s="89">
        <f>'ussing chamber - summary'!J49</f>
        <v>0.2783687943262414</v>
      </c>
      <c r="E33" s="97">
        <v>150</v>
      </c>
      <c r="F33" s="89" t="s">
        <v>4</v>
      </c>
      <c r="G33" s="66">
        <v>31</v>
      </c>
      <c r="H33" s="66">
        <v>32</v>
      </c>
      <c r="M33" s="9"/>
      <c r="N33" s="5"/>
      <c r="O33" s="5"/>
      <c r="P33" s="5"/>
      <c r="Q33" s="5"/>
      <c r="R33" s="217"/>
      <c r="S33" s="215"/>
      <c r="T33" s="215"/>
      <c r="U33" s="215"/>
      <c r="V33" s="9"/>
      <c r="W33" s="3"/>
      <c r="X33" s="186"/>
      <c r="Y33" s="186"/>
      <c r="Z33" s="186"/>
      <c r="AA33" s="186"/>
      <c r="AB33" s="186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</row>
    <row r="34" spans="1:50" x14ac:dyDescent="0.2">
      <c r="A34" s="127"/>
      <c r="B34" s="87" t="s">
        <v>42</v>
      </c>
      <c r="C34" s="88"/>
      <c r="D34" s="89"/>
      <c r="E34" s="97"/>
      <c r="F34" s="89"/>
      <c r="G34" s="66" t="s">
        <v>46</v>
      </c>
      <c r="H34" s="66">
        <v>32</v>
      </c>
      <c r="M34" s="9" t="s">
        <v>66</v>
      </c>
      <c r="N34" s="45">
        <f>H57</f>
        <v>33</v>
      </c>
      <c r="O34" s="45">
        <f>H58</f>
        <v>33</v>
      </c>
      <c r="P34" s="45">
        <f>H59</f>
        <v>32</v>
      </c>
      <c r="Q34" s="5"/>
      <c r="R34" s="217" t="s">
        <v>66</v>
      </c>
      <c r="S34" s="218">
        <f t="shared" ref="S34:U38" si="3">(N34-$N34)/$U$5*0.00001</f>
        <v>0</v>
      </c>
      <c r="T34" s="218">
        <f t="shared" si="3"/>
        <v>0</v>
      </c>
      <c r="U34" s="218">
        <f t="shared" si="3"/>
        <v>-0.30026666666666663</v>
      </c>
      <c r="V34" s="9" t="s">
        <v>66</v>
      </c>
      <c r="W34" s="180" t="s">
        <v>1</v>
      </c>
      <c r="X34" s="186">
        <f>AVERAGE(S34:S38)</f>
        <v>0</v>
      </c>
      <c r="Y34" s="186">
        <f>AVERAGE(T34:T38)</f>
        <v>0</v>
      </c>
      <c r="Z34" s="186">
        <f>AVERAGE(U34:U38)</f>
        <v>6.0053333333333313E-2</v>
      </c>
      <c r="AA34" s="186"/>
      <c r="AB34" s="186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</row>
    <row r="35" spans="1:50" x14ac:dyDescent="0.2">
      <c r="A35" s="127"/>
      <c r="B35" s="94" t="s">
        <v>43</v>
      </c>
      <c r="C35" s="95"/>
      <c r="D35" s="96"/>
      <c r="E35" s="99"/>
      <c r="F35" s="96"/>
      <c r="G35" s="47" t="s">
        <v>46</v>
      </c>
      <c r="H35" s="47">
        <v>29</v>
      </c>
      <c r="M35" s="9"/>
      <c r="N35" s="45">
        <f>H60</f>
        <v>28</v>
      </c>
      <c r="O35" s="45">
        <f>H61</f>
        <v>29</v>
      </c>
      <c r="P35" s="45">
        <f>H62</f>
        <v>34</v>
      </c>
      <c r="Q35" s="5"/>
      <c r="R35" s="217"/>
      <c r="S35" s="218">
        <f t="shared" si="3"/>
        <v>0</v>
      </c>
      <c r="T35" s="218">
        <f t="shared" si="3"/>
        <v>0.30026666666666663</v>
      </c>
      <c r="U35" s="218">
        <f t="shared" si="3"/>
        <v>1.8015999999999999</v>
      </c>
      <c r="V35" s="9"/>
      <c r="W35" s="180" t="s">
        <v>2</v>
      </c>
      <c r="X35" s="186">
        <f>STDEV(S34:S38)/SQRT(COUNT(S34:S38))</f>
        <v>0</v>
      </c>
      <c r="Y35" s="186">
        <f>STDEV(T34:T38)/SQRT(COUNT(T34:T38))</f>
        <v>9.4952657209322527E-2</v>
      </c>
      <c r="Z35" s="186">
        <f>STDEV(U34:U38)/SQRT(COUNT(U34:U38))</f>
        <v>0.45931967778443805</v>
      </c>
      <c r="AA35" s="186"/>
      <c r="AB35" s="186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</row>
    <row r="36" spans="1:50" x14ac:dyDescent="0.2">
      <c r="A36" s="127"/>
      <c r="B36" s="87" t="s">
        <v>48</v>
      </c>
      <c r="C36" s="88" t="s">
        <v>37</v>
      </c>
      <c r="D36" s="89">
        <f>'ussing chamber - summary'!J50</f>
        <v>1.2526595744680853</v>
      </c>
      <c r="E36" s="97">
        <v>150</v>
      </c>
      <c r="F36" s="89" t="s">
        <v>4</v>
      </c>
      <c r="G36" s="66">
        <v>33</v>
      </c>
      <c r="H36" s="66">
        <v>31</v>
      </c>
      <c r="M36" s="9"/>
      <c r="N36" s="45">
        <f>H63</f>
        <v>29</v>
      </c>
      <c r="O36" s="45">
        <f>H64</f>
        <v>28</v>
      </c>
      <c r="P36" s="45">
        <f>H65</f>
        <v>28</v>
      </c>
      <c r="Q36" s="5"/>
      <c r="R36" s="217"/>
      <c r="S36" s="218">
        <f t="shared" si="3"/>
        <v>0</v>
      </c>
      <c r="T36" s="218">
        <f t="shared" si="3"/>
        <v>-0.30026666666666663</v>
      </c>
      <c r="U36" s="218">
        <f t="shared" si="3"/>
        <v>-0.30026666666666663</v>
      </c>
      <c r="V36" s="9"/>
      <c r="W36" s="3"/>
      <c r="X36" s="186"/>
      <c r="Y36" s="186"/>
      <c r="Z36" s="186"/>
      <c r="AA36" s="186"/>
      <c r="AB36" s="186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</row>
    <row r="37" spans="1:50" s="2" customFormat="1" x14ac:dyDescent="0.2">
      <c r="A37" s="127"/>
      <c r="B37" s="87" t="s">
        <v>42</v>
      </c>
      <c r="C37" s="88"/>
      <c r="D37" s="89"/>
      <c r="E37" s="97"/>
      <c r="F37" s="89"/>
      <c r="G37" s="66" t="s">
        <v>46</v>
      </c>
      <c r="H37" s="66">
        <v>32</v>
      </c>
      <c r="I37" s="213"/>
      <c r="J37" s="213"/>
      <c r="K37" s="213"/>
      <c r="L37" s="3"/>
      <c r="M37" s="9"/>
      <c r="N37" s="45">
        <f>H66</f>
        <v>33</v>
      </c>
      <c r="O37" s="45">
        <f>H67</f>
        <v>33</v>
      </c>
      <c r="P37" s="45">
        <f>H68</f>
        <v>30</v>
      </c>
      <c r="Q37" s="5"/>
      <c r="R37" s="217"/>
      <c r="S37" s="218">
        <f t="shared" si="3"/>
        <v>0</v>
      </c>
      <c r="T37" s="218">
        <f t="shared" si="3"/>
        <v>0</v>
      </c>
      <c r="U37" s="218">
        <f t="shared" si="3"/>
        <v>-0.90079999999999993</v>
      </c>
      <c r="V37" s="9"/>
      <c r="W37" s="3"/>
      <c r="X37" s="186"/>
      <c r="Y37" s="186"/>
      <c r="Z37" s="186"/>
      <c r="AA37" s="186"/>
      <c r="AB37" s="186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</row>
    <row r="38" spans="1:50" ht="13.5" thickBot="1" x14ac:dyDescent="0.25">
      <c r="A38" s="128"/>
      <c r="B38" s="91" t="s">
        <v>43</v>
      </c>
      <c r="C38" s="92"/>
      <c r="D38" s="93"/>
      <c r="E38" s="98"/>
      <c r="F38" s="93"/>
      <c r="G38" s="68">
        <v>33445</v>
      </c>
      <c r="H38" s="68">
        <v>32</v>
      </c>
      <c r="M38" s="9"/>
      <c r="N38" s="5">
        <f>H69</f>
        <v>34</v>
      </c>
      <c r="O38" s="5">
        <f>H70</f>
        <v>34</v>
      </c>
      <c r="P38" s="5">
        <f>H71</f>
        <v>34</v>
      </c>
      <c r="Q38" s="5"/>
      <c r="R38" s="217"/>
      <c r="S38" s="218">
        <f t="shared" si="3"/>
        <v>0</v>
      </c>
      <c r="T38" s="218">
        <f t="shared" si="3"/>
        <v>0</v>
      </c>
      <c r="U38" s="218">
        <f t="shared" si="3"/>
        <v>0</v>
      </c>
      <c r="V38" s="9"/>
      <c r="W38" s="3"/>
      <c r="X38" s="186"/>
      <c r="Y38" s="186"/>
      <c r="Z38" s="186"/>
      <c r="AA38" s="186"/>
      <c r="AB38" s="186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</row>
    <row r="39" spans="1:50" ht="13.5" thickTop="1" x14ac:dyDescent="0.2">
      <c r="A39" s="129" t="s">
        <v>57</v>
      </c>
      <c r="B39" s="119" t="s">
        <v>48</v>
      </c>
      <c r="C39" s="109" t="s">
        <v>35</v>
      </c>
      <c r="D39" s="110">
        <f>'ussing chamber - summary'!J51</f>
        <v>0.34796099290780147</v>
      </c>
      <c r="E39" s="113">
        <v>10</v>
      </c>
      <c r="F39" s="110" t="s">
        <v>4</v>
      </c>
      <c r="G39" s="66">
        <v>38</v>
      </c>
      <c r="H39" s="66">
        <v>34</v>
      </c>
      <c r="M39" s="9"/>
      <c r="N39" s="5"/>
      <c r="O39" s="5"/>
      <c r="P39" s="5"/>
      <c r="Q39" s="5"/>
      <c r="R39" s="217"/>
      <c r="S39" s="215"/>
      <c r="T39" s="215"/>
      <c r="U39" s="215"/>
      <c r="V39" s="9"/>
      <c r="W39" s="3"/>
      <c r="X39" s="186"/>
      <c r="Y39" s="186"/>
      <c r="Z39" s="186"/>
      <c r="AA39" s="186"/>
      <c r="AB39" s="186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</row>
    <row r="40" spans="1:50" x14ac:dyDescent="0.2">
      <c r="A40" s="129"/>
      <c r="B40" s="119" t="s">
        <v>42</v>
      </c>
      <c r="C40" s="109"/>
      <c r="D40" s="110"/>
      <c r="E40" s="113"/>
      <c r="F40" s="110"/>
      <c r="G40" s="66" t="s">
        <v>46</v>
      </c>
      <c r="H40" s="66">
        <v>35</v>
      </c>
      <c r="M40" s="9" t="s">
        <v>67</v>
      </c>
      <c r="N40" s="5">
        <f>H21</f>
        <v>29</v>
      </c>
      <c r="O40" s="5">
        <f>H22</f>
        <v>30</v>
      </c>
      <c r="P40" s="5">
        <f>H23</f>
        <v>31</v>
      </c>
      <c r="Q40" s="5"/>
      <c r="R40" s="217" t="s">
        <v>67</v>
      </c>
      <c r="S40" s="218">
        <f t="shared" ref="S40:U45" si="4">(N40-$N40)/$U$4*0.00001</f>
        <v>0</v>
      </c>
      <c r="T40" s="218">
        <f t="shared" si="4"/>
        <v>0.45039999999999997</v>
      </c>
      <c r="U40" s="218">
        <f t="shared" si="4"/>
        <v>0.90079999999999993</v>
      </c>
      <c r="V40" s="9" t="s">
        <v>67</v>
      </c>
      <c r="W40" s="180" t="s">
        <v>1</v>
      </c>
      <c r="X40" s="186">
        <f>AVERAGE(S40:S45)</f>
        <v>0</v>
      </c>
      <c r="Y40" s="186">
        <f>AVERAGE(T40:T45)</f>
        <v>0.15013333333333331</v>
      </c>
      <c r="Z40" s="186">
        <f>AVERAGE(U40:U45)</f>
        <v>0.22519999999999993</v>
      </c>
      <c r="AA40" s="186"/>
      <c r="AB40" s="186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</row>
    <row r="41" spans="1:50" ht="13.5" thickBot="1" x14ac:dyDescent="0.25">
      <c r="A41" s="130"/>
      <c r="B41" s="84" t="s">
        <v>43</v>
      </c>
      <c r="C41" s="111"/>
      <c r="D41" s="112"/>
      <c r="E41" s="150"/>
      <c r="F41" s="112"/>
      <c r="G41" s="68" t="s">
        <v>46</v>
      </c>
      <c r="H41" s="68">
        <v>38</v>
      </c>
      <c r="M41" s="9"/>
      <c r="N41" s="5">
        <f>H24</f>
        <v>33</v>
      </c>
      <c r="O41" s="5">
        <f>H25</f>
        <v>32</v>
      </c>
      <c r="P41" s="5">
        <f>H26</f>
        <v>33</v>
      </c>
      <c r="Q41" s="5"/>
      <c r="R41" s="217"/>
      <c r="S41" s="218">
        <f t="shared" si="4"/>
        <v>0</v>
      </c>
      <c r="T41" s="218">
        <f t="shared" si="4"/>
        <v>-0.45039999999999997</v>
      </c>
      <c r="U41" s="218">
        <f t="shared" si="4"/>
        <v>0</v>
      </c>
      <c r="V41" s="9"/>
      <c r="W41" s="180" t="s">
        <v>2</v>
      </c>
      <c r="X41" s="186">
        <f>STDEV(S40:S45)/SQRT(COUNT(S40:S45))</f>
        <v>0</v>
      </c>
      <c r="Y41" s="186">
        <f>STDEV(T40:T45)/SQRT(COUNT(T40:T45))</f>
        <v>0.15013333333333334</v>
      </c>
      <c r="Z41" s="186">
        <f>STDEV(U40:U45)/SQRT(COUNT(U40:U45))</f>
        <v>0.34399868216801849</v>
      </c>
      <c r="AA41" s="186"/>
      <c r="AB41" s="186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</row>
    <row r="42" spans="1:50" s="57" customFormat="1" ht="14.25" thickTop="1" thickBot="1" x14ac:dyDescent="0.25">
      <c r="A42" s="131">
        <v>40557</v>
      </c>
      <c r="B42" s="119" t="s">
        <v>48</v>
      </c>
      <c r="C42" s="109" t="s">
        <v>36</v>
      </c>
      <c r="D42" s="110">
        <f>'ussing chamber - summary'!J52</f>
        <v>1.1134751773049651</v>
      </c>
      <c r="E42" s="113">
        <v>10</v>
      </c>
      <c r="F42" s="110" t="s">
        <v>4</v>
      </c>
      <c r="G42" s="66">
        <v>34</v>
      </c>
      <c r="H42" s="66">
        <v>32</v>
      </c>
      <c r="I42" s="213"/>
      <c r="J42" s="213"/>
      <c r="K42" s="213"/>
      <c r="L42" s="3"/>
      <c r="M42" s="9"/>
      <c r="N42" s="5">
        <f>H27</f>
        <v>29</v>
      </c>
      <c r="O42" s="5">
        <f>H28</f>
        <v>30</v>
      </c>
      <c r="P42" s="5">
        <f>H29</f>
        <v>31</v>
      </c>
      <c r="Q42" s="5"/>
      <c r="R42" s="217"/>
      <c r="S42" s="218">
        <f t="shared" si="4"/>
        <v>0</v>
      </c>
      <c r="T42" s="218">
        <f t="shared" si="4"/>
        <v>0.45039999999999997</v>
      </c>
      <c r="U42" s="218">
        <f t="shared" si="4"/>
        <v>0.90079999999999993</v>
      </c>
      <c r="V42" s="9"/>
      <c r="W42" s="3"/>
      <c r="X42" s="186"/>
      <c r="Y42" s="186"/>
      <c r="Z42" s="186"/>
      <c r="AA42" s="186"/>
      <c r="AB42" s="186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</row>
    <row r="43" spans="1:50" ht="13.5" thickTop="1" x14ac:dyDescent="0.2">
      <c r="A43" s="129"/>
      <c r="B43" s="119" t="s">
        <v>42</v>
      </c>
      <c r="C43" s="109"/>
      <c r="D43" s="110"/>
      <c r="E43" s="113"/>
      <c r="F43" s="110"/>
      <c r="G43" s="66" t="s">
        <v>46</v>
      </c>
      <c r="H43" s="66">
        <v>32</v>
      </c>
      <c r="M43" s="9"/>
      <c r="N43" s="5">
        <f>H30</f>
        <v>30</v>
      </c>
      <c r="O43" s="5">
        <f>H31</f>
        <v>30</v>
      </c>
      <c r="P43" s="5">
        <f>H32</f>
        <v>31</v>
      </c>
      <c r="Q43" s="5"/>
      <c r="R43" s="217"/>
      <c r="S43" s="218">
        <f t="shared" si="4"/>
        <v>0</v>
      </c>
      <c r="T43" s="218">
        <f t="shared" si="4"/>
        <v>0</v>
      </c>
      <c r="U43" s="218">
        <f t="shared" si="4"/>
        <v>0.45039999999999997</v>
      </c>
      <c r="V43" s="9"/>
      <c r="W43" s="3"/>
      <c r="X43" s="186"/>
      <c r="Y43" s="186"/>
      <c r="Z43" s="186"/>
      <c r="AA43" s="186"/>
      <c r="AB43" s="186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</row>
    <row r="44" spans="1:50" x14ac:dyDescent="0.2">
      <c r="A44" s="129"/>
      <c r="B44" s="120" t="s">
        <v>43</v>
      </c>
      <c r="C44" s="116"/>
      <c r="D44" s="117"/>
      <c r="E44" s="118"/>
      <c r="F44" s="117"/>
      <c r="G44" s="47" t="s">
        <v>46</v>
      </c>
      <c r="H44" s="47">
        <v>37</v>
      </c>
      <c r="M44" s="9"/>
      <c r="N44" s="5">
        <f>H33</f>
        <v>32</v>
      </c>
      <c r="O44" s="5">
        <f>H34</f>
        <v>32</v>
      </c>
      <c r="P44" s="5">
        <f>H35</f>
        <v>29</v>
      </c>
      <c r="Q44" s="5"/>
      <c r="R44" s="217"/>
      <c r="S44" s="218">
        <f t="shared" si="4"/>
        <v>0</v>
      </c>
      <c r="T44" s="218">
        <f t="shared" si="4"/>
        <v>0</v>
      </c>
      <c r="U44" s="218">
        <f t="shared" si="4"/>
        <v>-1.3512000000000002</v>
      </c>
      <c r="V44" s="9"/>
      <c r="W44" s="3"/>
      <c r="X44" s="186"/>
      <c r="Y44" s="186"/>
      <c r="Z44" s="186"/>
      <c r="AA44" s="186"/>
      <c r="AB44" s="186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</row>
    <row r="45" spans="1:50" x14ac:dyDescent="0.2">
      <c r="A45" s="129"/>
      <c r="B45" s="119" t="s">
        <v>48</v>
      </c>
      <c r="C45" s="109" t="s">
        <v>60</v>
      </c>
      <c r="D45" s="110">
        <f>'ussing chamber - summary'!J53</f>
        <v>0.76551418439716301</v>
      </c>
      <c r="E45" s="113">
        <v>10</v>
      </c>
      <c r="F45" s="110" t="s">
        <v>4</v>
      </c>
      <c r="G45" s="66">
        <v>30</v>
      </c>
      <c r="H45" s="66">
        <v>32</v>
      </c>
      <c r="M45" s="9"/>
      <c r="N45" s="5">
        <f>H36</f>
        <v>31</v>
      </c>
      <c r="O45" s="5">
        <f>H37</f>
        <v>32</v>
      </c>
      <c r="P45" s="5">
        <f>H38</f>
        <v>32</v>
      </c>
      <c r="Q45" s="5"/>
      <c r="R45" s="217"/>
      <c r="S45" s="218">
        <f t="shared" si="4"/>
        <v>0</v>
      </c>
      <c r="T45" s="218">
        <f t="shared" si="4"/>
        <v>0.45039999999999997</v>
      </c>
      <c r="U45" s="218">
        <f t="shared" si="4"/>
        <v>0.45039999999999997</v>
      </c>
      <c r="V45" s="9"/>
      <c r="W45" s="3"/>
      <c r="X45" s="186"/>
      <c r="Y45" s="186"/>
      <c r="Z45" s="186"/>
      <c r="AA45" s="186"/>
      <c r="AB45" s="186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</row>
    <row r="46" spans="1:50" x14ac:dyDescent="0.2">
      <c r="A46" s="129"/>
      <c r="B46" s="119" t="s">
        <v>42</v>
      </c>
      <c r="C46" s="109"/>
      <c r="D46" s="110"/>
      <c r="E46" s="113"/>
      <c r="F46" s="110"/>
      <c r="G46" s="66" t="s">
        <v>46</v>
      </c>
      <c r="H46" s="66">
        <v>32</v>
      </c>
      <c r="M46" s="9"/>
      <c r="N46" s="5"/>
      <c r="O46" s="5"/>
      <c r="P46" s="5"/>
      <c r="Q46" s="3"/>
      <c r="R46" s="217"/>
      <c r="S46" s="215"/>
      <c r="T46" s="215"/>
      <c r="U46" s="215"/>
      <c r="V46" s="9"/>
      <c r="W46" s="3"/>
      <c r="X46" s="186"/>
      <c r="Y46" s="186"/>
      <c r="Z46" s="186"/>
      <c r="AA46" s="186"/>
      <c r="AB46" s="186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</row>
    <row r="47" spans="1:50" s="2" customFormat="1" ht="13.5" thickBot="1" x14ac:dyDescent="0.25">
      <c r="A47" s="130"/>
      <c r="B47" s="84" t="s">
        <v>43</v>
      </c>
      <c r="C47" s="111"/>
      <c r="D47" s="112"/>
      <c r="E47" s="150"/>
      <c r="F47" s="112"/>
      <c r="G47" s="68" t="s">
        <v>46</v>
      </c>
      <c r="H47" s="68">
        <v>30</v>
      </c>
      <c r="I47" s="213"/>
      <c r="J47" s="213"/>
      <c r="K47" s="213"/>
      <c r="L47" s="3"/>
      <c r="M47" s="9" t="s">
        <v>69</v>
      </c>
      <c r="N47" s="5">
        <f>H3</f>
        <v>31</v>
      </c>
      <c r="O47" s="5">
        <f>H4</f>
        <v>32</v>
      </c>
      <c r="P47" s="5">
        <f>H5</f>
        <v>31</v>
      </c>
      <c r="Q47" s="3"/>
      <c r="R47" s="217" t="s">
        <v>69</v>
      </c>
      <c r="S47" s="218">
        <f t="shared" ref="S47:U52" si="5">(N47-$N47)/$U$3*0.00001</f>
        <v>0</v>
      </c>
      <c r="T47" s="218">
        <f t="shared" si="5"/>
        <v>0.1168352788586252</v>
      </c>
      <c r="U47" s="218">
        <f t="shared" si="5"/>
        <v>0</v>
      </c>
      <c r="V47" s="9" t="s">
        <v>69</v>
      </c>
      <c r="W47" s="180" t="s">
        <v>1</v>
      </c>
      <c r="X47" s="186">
        <f>AVERAGE(S47:S52)</f>
        <v>0</v>
      </c>
      <c r="Y47" s="186">
        <f>AVERAGE(T47:T52)</f>
        <v>3.8945092952875064E-2</v>
      </c>
      <c r="Z47" s="186">
        <f>AVERAGE(U47:U52)</f>
        <v>-0.13630782533506272</v>
      </c>
      <c r="AA47" s="186"/>
      <c r="AB47" s="186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</row>
    <row r="48" spans="1:50" ht="13.5" thickTop="1" x14ac:dyDescent="0.2">
      <c r="A48" s="131">
        <v>40568</v>
      </c>
      <c r="B48" s="119" t="s">
        <v>48</v>
      </c>
      <c r="C48" s="109" t="s">
        <v>61</v>
      </c>
      <c r="D48" s="110">
        <f>'ussing chamber - summary'!J54</f>
        <v>0.41755319148936215</v>
      </c>
      <c r="E48" s="113">
        <v>10</v>
      </c>
      <c r="F48" s="110" t="s">
        <v>4</v>
      </c>
      <c r="G48" s="66">
        <v>32</v>
      </c>
      <c r="H48" s="66">
        <v>33</v>
      </c>
      <c r="M48" s="9"/>
      <c r="N48" s="5">
        <f>H6</f>
        <v>30</v>
      </c>
      <c r="O48" s="5">
        <f>H7</f>
        <v>29</v>
      </c>
      <c r="P48" s="5">
        <f>H8</f>
        <v>32</v>
      </c>
      <c r="Q48" s="3"/>
      <c r="R48" s="215"/>
      <c r="S48" s="218">
        <f t="shared" si="5"/>
        <v>0</v>
      </c>
      <c r="T48" s="218">
        <f t="shared" si="5"/>
        <v>-0.1168352788586252</v>
      </c>
      <c r="U48" s="218">
        <f t="shared" si="5"/>
        <v>0.2336705577172504</v>
      </c>
      <c r="V48" s="185"/>
      <c r="W48" s="180" t="s">
        <v>2</v>
      </c>
      <c r="X48" s="186">
        <f>STDEV(S47:S52)/SQRT(COUNT(S47:S52))</f>
        <v>0</v>
      </c>
      <c r="Y48" s="186">
        <f>STDEV(T47:T52)/SQRT(COUNT(T47:T52))</f>
        <v>3.8945092952875071E-2</v>
      </c>
      <c r="Z48" s="186">
        <f>STDEV(U47:U52)/SQRT(COUNT(U47:U52))</f>
        <v>0.15795584307339791</v>
      </c>
      <c r="AA48" s="186"/>
      <c r="AB48" s="186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</row>
    <row r="49" spans="1:61" x14ac:dyDescent="0.2">
      <c r="A49" s="129"/>
      <c r="B49" s="119" t="s">
        <v>42</v>
      </c>
      <c r="C49" s="109"/>
      <c r="D49" s="110"/>
      <c r="E49" s="113"/>
      <c r="F49" s="110"/>
      <c r="G49" s="66" t="s">
        <v>46</v>
      </c>
      <c r="H49" s="66">
        <v>34</v>
      </c>
      <c r="M49" s="9"/>
      <c r="N49" s="5">
        <f>H9</f>
        <v>34</v>
      </c>
      <c r="O49" s="5">
        <f>H10</f>
        <v>34</v>
      </c>
      <c r="P49" s="5">
        <f>H11</f>
        <v>31</v>
      </c>
      <c r="Q49" s="3"/>
      <c r="R49" s="215"/>
      <c r="S49" s="218">
        <f t="shared" si="5"/>
        <v>0</v>
      </c>
      <c r="T49" s="218">
        <f t="shared" si="5"/>
        <v>0</v>
      </c>
      <c r="U49" s="218">
        <f t="shared" si="5"/>
        <v>-0.35050583657587558</v>
      </c>
      <c r="V49" s="185"/>
      <c r="W49" s="3"/>
      <c r="X49" s="5"/>
      <c r="Y49" s="5"/>
      <c r="Z49" s="5"/>
      <c r="AA49" s="5"/>
      <c r="AB49" s="5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</row>
    <row r="50" spans="1:61" ht="13.5" thickBot="1" x14ac:dyDescent="0.25">
      <c r="A50" s="130"/>
      <c r="B50" s="84" t="s">
        <v>43</v>
      </c>
      <c r="C50" s="111"/>
      <c r="D50" s="112"/>
      <c r="E50" s="150"/>
      <c r="F50" s="112"/>
      <c r="G50" s="68" t="s">
        <v>46</v>
      </c>
      <c r="H50" s="68">
        <v>38</v>
      </c>
      <c r="M50" s="9"/>
      <c r="N50" s="5">
        <f>H12</f>
        <v>29</v>
      </c>
      <c r="O50" s="5">
        <f>H13</f>
        <v>29</v>
      </c>
      <c r="P50" s="5">
        <f>H14</f>
        <v>32</v>
      </c>
      <c r="Q50" s="3"/>
      <c r="R50" s="215"/>
      <c r="S50" s="218">
        <f t="shared" si="5"/>
        <v>0</v>
      </c>
      <c r="T50" s="218">
        <f t="shared" si="5"/>
        <v>0</v>
      </c>
      <c r="U50" s="218">
        <f t="shared" si="5"/>
        <v>0.35050583657587558</v>
      </c>
      <c r="V50" s="185"/>
      <c r="W50" s="3"/>
      <c r="X50" s="5"/>
      <c r="Y50" s="5"/>
      <c r="Z50" s="5"/>
      <c r="AA50" s="5"/>
      <c r="AB50" s="5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</row>
    <row r="51" spans="1:61" ht="13.5" thickTop="1" x14ac:dyDescent="0.2">
      <c r="A51" s="131">
        <v>40569</v>
      </c>
      <c r="B51" s="119" t="s">
        <v>48</v>
      </c>
      <c r="C51" s="113" t="s">
        <v>55</v>
      </c>
      <c r="D51" s="110">
        <f>'ussing chamber - summary'!J55</f>
        <v>1.7398049645390075</v>
      </c>
      <c r="E51" s="113">
        <v>10</v>
      </c>
      <c r="F51" s="110" t="s">
        <v>4</v>
      </c>
      <c r="G51" s="66">
        <v>32</v>
      </c>
      <c r="H51" s="66">
        <v>33</v>
      </c>
      <c r="M51" s="9"/>
      <c r="N51" s="5">
        <f>H15</f>
        <v>34</v>
      </c>
      <c r="O51" s="5">
        <f>H16</f>
        <v>35</v>
      </c>
      <c r="P51" s="5">
        <f>H17</f>
        <v>29</v>
      </c>
      <c r="R51" s="215"/>
      <c r="S51" s="218">
        <f t="shared" si="5"/>
        <v>0</v>
      </c>
      <c r="T51" s="218">
        <f t="shared" si="5"/>
        <v>0.1168352788586252</v>
      </c>
      <c r="U51" s="218">
        <f t="shared" si="5"/>
        <v>-0.58417639429312596</v>
      </c>
      <c r="V51" s="185"/>
      <c r="W51" s="3"/>
      <c r="X51" s="5"/>
      <c r="Y51" s="5"/>
      <c r="Z51" s="5"/>
      <c r="AA51" s="5"/>
      <c r="AB51" s="5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</row>
    <row r="52" spans="1:61" s="57" customFormat="1" ht="13.5" thickBot="1" x14ac:dyDescent="0.25">
      <c r="A52" s="129"/>
      <c r="B52" s="119" t="s">
        <v>42</v>
      </c>
      <c r="C52" s="110"/>
      <c r="D52" s="110"/>
      <c r="E52" s="113"/>
      <c r="F52" s="110"/>
      <c r="G52" s="66" t="s">
        <v>46</v>
      </c>
      <c r="H52" s="66">
        <v>34</v>
      </c>
      <c r="I52" s="213"/>
      <c r="J52" s="213"/>
      <c r="K52" s="213"/>
      <c r="L52" s="3"/>
      <c r="M52" s="9"/>
      <c r="N52" s="5">
        <f>H18</f>
        <v>34</v>
      </c>
      <c r="O52" s="5">
        <f>H19</f>
        <v>35</v>
      </c>
      <c r="P52" s="5">
        <f>H20</f>
        <v>30</v>
      </c>
      <c r="Q52" s="1"/>
      <c r="R52" s="215"/>
      <c r="S52" s="218">
        <f t="shared" si="5"/>
        <v>0</v>
      </c>
      <c r="T52" s="218">
        <f t="shared" si="5"/>
        <v>0.1168352788586252</v>
      </c>
      <c r="U52" s="218">
        <f t="shared" si="5"/>
        <v>-0.4673411154345008</v>
      </c>
      <c r="V52" s="185"/>
      <c r="W52" s="3"/>
      <c r="X52" s="5"/>
      <c r="Y52" s="5"/>
      <c r="Z52" s="5"/>
      <c r="AA52" s="5"/>
      <c r="AB52" s="5"/>
      <c r="AC52" s="3"/>
      <c r="AD52" s="3"/>
      <c r="AE52" s="3"/>
      <c r="AF52" s="3"/>
      <c r="AG52" s="3"/>
      <c r="AH52" s="3"/>
      <c r="AI52" s="3"/>
      <c r="AJ52" s="1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</row>
    <row r="53" spans="1:61" ht="14.25" thickTop="1" thickBot="1" x14ac:dyDescent="0.25">
      <c r="A53" s="130"/>
      <c r="B53" s="84" t="s">
        <v>43</v>
      </c>
      <c r="C53" s="112"/>
      <c r="D53" s="112"/>
      <c r="E53" s="150"/>
      <c r="F53" s="112"/>
      <c r="G53" s="68" t="s">
        <v>46</v>
      </c>
      <c r="H53" s="68">
        <v>48</v>
      </c>
      <c r="M53" s="6"/>
      <c r="N53" s="3"/>
      <c r="O53" s="3"/>
      <c r="P53" s="3"/>
      <c r="Q53" s="3"/>
      <c r="R53" s="3"/>
      <c r="T53" s="3"/>
      <c r="U53" s="3"/>
      <c r="V53" s="5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</row>
    <row r="54" spans="1:61" ht="13.5" thickTop="1" x14ac:dyDescent="0.2">
      <c r="A54" s="131">
        <v>40576</v>
      </c>
      <c r="B54" s="119" t="s">
        <v>48</v>
      </c>
      <c r="C54" s="109" t="s">
        <v>36</v>
      </c>
      <c r="D54" s="110">
        <f>'ussing chamber - summary'!J56</f>
        <v>1.5310283687943267</v>
      </c>
      <c r="E54" s="113">
        <v>10</v>
      </c>
      <c r="F54" s="110" t="s">
        <v>4</v>
      </c>
      <c r="G54" s="66">
        <v>32</v>
      </c>
      <c r="H54" s="66">
        <v>34</v>
      </c>
      <c r="M54" s="6"/>
      <c r="N54" s="3"/>
      <c r="O54" s="3"/>
      <c r="P54" s="3"/>
      <c r="Q54" s="3"/>
      <c r="R54" s="3"/>
      <c r="S54" s="191"/>
      <c r="T54" s="191"/>
      <c r="U54" s="191"/>
      <c r="V54" s="192"/>
      <c r="W54" s="191"/>
      <c r="X54" s="191"/>
      <c r="Y54" s="191"/>
      <c r="Z54" s="191"/>
      <c r="AA54" s="191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</row>
    <row r="55" spans="1:61" x14ac:dyDescent="0.2">
      <c r="A55" s="129"/>
      <c r="B55" s="119" t="s">
        <v>42</v>
      </c>
      <c r="C55" s="109"/>
      <c r="D55" s="110"/>
      <c r="E55" s="113"/>
      <c r="F55" s="110"/>
      <c r="G55" s="66" t="s">
        <v>46</v>
      </c>
      <c r="H55" s="66">
        <v>34</v>
      </c>
      <c r="M55" s="203"/>
      <c r="N55" s="192"/>
      <c r="O55" s="3"/>
      <c r="P55" s="3"/>
      <c r="Q55" s="3"/>
      <c r="R55" s="3"/>
      <c r="S55" s="191"/>
      <c r="U55" s="191"/>
      <c r="V55" s="191"/>
      <c r="W55" s="202"/>
      <c r="X55" s="191"/>
      <c r="Y55" s="191"/>
      <c r="Z55" s="191"/>
      <c r="AA55" s="191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</row>
    <row r="56" spans="1:61" ht="13.5" thickBot="1" x14ac:dyDescent="0.25">
      <c r="A56" s="130"/>
      <c r="B56" s="84" t="s">
        <v>43</v>
      </c>
      <c r="C56" s="111"/>
      <c r="D56" s="112"/>
      <c r="E56" s="150"/>
      <c r="F56" s="112"/>
      <c r="G56" s="68" t="s">
        <v>46</v>
      </c>
      <c r="H56" s="68">
        <v>32</v>
      </c>
      <c r="S56" s="191"/>
      <c r="T56" s="191"/>
      <c r="U56" s="192"/>
      <c r="V56" s="192"/>
      <c r="W56" s="192"/>
      <c r="X56" s="192"/>
      <c r="Y56" s="192"/>
      <c r="Z56" s="191"/>
      <c r="AA56" s="191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</row>
    <row r="57" spans="1:61" s="2" customFormat="1" ht="13.5" thickTop="1" x14ac:dyDescent="0.2">
      <c r="A57" s="142">
        <v>40576</v>
      </c>
      <c r="B57" s="135" t="s">
        <v>48</v>
      </c>
      <c r="C57" s="136" t="s">
        <v>35</v>
      </c>
      <c r="D57" s="137">
        <f>'ussing chamber - summary'!J57</f>
        <v>0.41755319148936215</v>
      </c>
      <c r="E57" s="151">
        <v>40</v>
      </c>
      <c r="F57" s="137" t="s">
        <v>4</v>
      </c>
      <c r="G57" s="66">
        <v>32</v>
      </c>
      <c r="H57" s="66">
        <v>33</v>
      </c>
      <c r="I57" s="213"/>
      <c r="J57" s="213"/>
      <c r="K57" s="213"/>
      <c r="L57" s="3"/>
      <c r="M57" s="6"/>
      <c r="N57" s="3"/>
      <c r="O57" s="3"/>
      <c r="P57" s="3"/>
      <c r="Q57" s="3"/>
      <c r="R57" s="3"/>
      <c r="S57" s="191"/>
      <c r="T57" s="191"/>
      <c r="U57" s="191"/>
      <c r="V57" s="192"/>
      <c r="W57" s="191"/>
      <c r="X57" s="191"/>
      <c r="Y57" s="191"/>
      <c r="Z57" s="191"/>
      <c r="AA57" s="191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</row>
    <row r="58" spans="1:61" x14ac:dyDescent="0.2">
      <c r="A58" s="134"/>
      <c r="B58" s="135" t="s">
        <v>42</v>
      </c>
      <c r="C58" s="136"/>
      <c r="D58" s="137"/>
      <c r="E58" s="151"/>
      <c r="F58" s="137"/>
      <c r="G58" s="66" t="s">
        <v>46</v>
      </c>
      <c r="H58" s="66">
        <v>33</v>
      </c>
      <c r="M58" s="198"/>
      <c r="N58" s="198"/>
      <c r="O58" s="198"/>
      <c r="P58" s="198"/>
      <c r="Q58" s="3"/>
      <c r="R58" s="3"/>
      <c r="S58" s="191"/>
      <c r="T58" s="191"/>
      <c r="U58" s="191"/>
      <c r="V58" s="192"/>
      <c r="W58" s="191"/>
      <c r="X58" s="191"/>
      <c r="Y58" s="191"/>
      <c r="Z58" s="191"/>
      <c r="AA58" s="191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</row>
    <row r="59" spans="1:61" ht="13.5" thickBot="1" x14ac:dyDescent="0.25">
      <c r="A59" s="139"/>
      <c r="B59" s="138" t="s">
        <v>43</v>
      </c>
      <c r="C59" s="140"/>
      <c r="D59" s="141"/>
      <c r="E59" s="152"/>
      <c r="F59" s="141"/>
      <c r="G59" s="68" t="s">
        <v>46</v>
      </c>
      <c r="H59" s="68">
        <v>32</v>
      </c>
      <c r="M59" s="198"/>
      <c r="N59" s="198"/>
      <c r="O59" s="220"/>
      <c r="P59" s="220"/>
      <c r="Q59" s="3"/>
      <c r="R59" s="3"/>
      <c r="S59" s="191"/>
      <c r="T59" s="191"/>
      <c r="U59" s="191"/>
      <c r="V59" s="191"/>
      <c r="W59" s="191"/>
      <c r="X59" s="191"/>
      <c r="Y59" s="191"/>
      <c r="Z59" s="191"/>
      <c r="AA59" s="191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</row>
    <row r="60" spans="1:61" ht="13.5" thickTop="1" x14ac:dyDescent="0.2">
      <c r="A60" s="142">
        <v>40582</v>
      </c>
      <c r="B60" s="135" t="s">
        <v>48</v>
      </c>
      <c r="C60" s="136" t="s">
        <v>36</v>
      </c>
      <c r="D60" s="137">
        <f>'ussing chamber - summary'!J59</f>
        <v>1.6006205673758866</v>
      </c>
      <c r="E60" s="151">
        <v>40</v>
      </c>
      <c r="F60" s="137" t="s">
        <v>4</v>
      </c>
      <c r="G60" s="66">
        <v>28</v>
      </c>
      <c r="H60" s="66">
        <v>28</v>
      </c>
      <c r="M60" s="213"/>
      <c r="N60" s="198"/>
      <c r="O60" s="220"/>
      <c r="P60" s="220"/>
      <c r="Q60" s="3"/>
      <c r="R60" s="3"/>
      <c r="S60" s="191"/>
      <c r="T60" s="191"/>
      <c r="U60" s="191"/>
      <c r="V60" s="191"/>
      <c r="W60" s="191"/>
      <c r="X60" s="191"/>
      <c r="Y60" s="191"/>
      <c r="Z60" s="191"/>
      <c r="AA60" s="191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</row>
    <row r="61" spans="1:61" x14ac:dyDescent="0.2">
      <c r="A61" s="134"/>
      <c r="B61" s="135" t="s">
        <v>42</v>
      </c>
      <c r="C61" s="136"/>
      <c r="D61" s="137"/>
      <c r="E61" s="151"/>
      <c r="F61" s="137"/>
      <c r="G61" s="66" t="s">
        <v>46</v>
      </c>
      <c r="H61" s="66">
        <v>29</v>
      </c>
      <c r="M61" s="221"/>
      <c r="N61" s="198"/>
      <c r="O61" s="220"/>
      <c r="P61" s="220"/>
      <c r="Q61" s="3"/>
      <c r="R61" s="3"/>
      <c r="S61" s="191"/>
      <c r="T61" s="191"/>
      <c r="U61" s="191"/>
      <c r="V61" s="191"/>
      <c r="W61" s="191"/>
      <c r="X61" s="191"/>
      <c r="Y61" s="191"/>
      <c r="Z61" s="191"/>
      <c r="AA61" s="191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</row>
    <row r="62" spans="1:61" s="2" customFormat="1" x14ac:dyDescent="0.2">
      <c r="A62" s="134"/>
      <c r="B62" s="154" t="s">
        <v>43</v>
      </c>
      <c r="C62" s="155"/>
      <c r="D62" s="156"/>
      <c r="E62" s="157"/>
      <c r="F62" s="156"/>
      <c r="G62" s="47" t="s">
        <v>46</v>
      </c>
      <c r="H62" s="47">
        <v>34</v>
      </c>
      <c r="I62" s="213"/>
      <c r="J62" s="213"/>
      <c r="K62" s="213"/>
      <c r="L62" s="3"/>
      <c r="M62" s="213"/>
      <c r="N62" s="198"/>
      <c r="O62" s="220"/>
      <c r="P62" s="220"/>
      <c r="Q62" s="3"/>
      <c r="R62" s="3"/>
      <c r="S62" s="191"/>
      <c r="T62" s="191"/>
      <c r="U62" s="191"/>
      <c r="V62" s="191"/>
      <c r="W62" s="191"/>
      <c r="X62" s="191"/>
      <c r="Y62" s="191"/>
      <c r="Z62" s="191"/>
      <c r="AA62" s="191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</row>
    <row r="63" spans="1:61" x14ac:dyDescent="0.2">
      <c r="A63" s="134"/>
      <c r="B63" s="135" t="s">
        <v>48</v>
      </c>
      <c r="C63" s="136" t="s">
        <v>37</v>
      </c>
      <c r="D63" s="137">
        <f>'ussing chamber - summary'!J60</f>
        <v>0.41755319148936154</v>
      </c>
      <c r="E63" s="151">
        <v>40</v>
      </c>
      <c r="F63" s="137" t="s">
        <v>4</v>
      </c>
      <c r="G63" s="66">
        <v>29</v>
      </c>
      <c r="H63" s="66">
        <v>29</v>
      </c>
      <c r="M63" s="221"/>
      <c r="N63" s="198"/>
      <c r="O63" s="220"/>
      <c r="P63" s="220"/>
      <c r="Q63" s="3"/>
      <c r="R63" s="3"/>
      <c r="S63" s="191"/>
      <c r="T63" s="191"/>
      <c r="U63" s="191"/>
      <c r="V63" s="191"/>
      <c r="W63" s="191"/>
      <c r="X63" s="191"/>
      <c r="Y63" s="191"/>
      <c r="Z63" s="191"/>
      <c r="AA63" s="191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</row>
    <row r="64" spans="1:61" x14ac:dyDescent="0.2">
      <c r="A64" s="134"/>
      <c r="B64" s="135" t="s">
        <v>42</v>
      </c>
      <c r="C64" s="136"/>
      <c r="D64" s="137"/>
      <c r="E64" s="151"/>
      <c r="F64" s="137"/>
      <c r="G64" s="66" t="s">
        <v>46</v>
      </c>
      <c r="H64" s="66">
        <v>28</v>
      </c>
      <c r="M64" s="198"/>
      <c r="N64" s="198"/>
      <c r="O64" s="220"/>
      <c r="P64" s="220"/>
      <c r="Q64" s="3"/>
      <c r="R64" s="3"/>
      <c r="S64" s="191"/>
      <c r="T64" s="191"/>
      <c r="U64" s="191"/>
      <c r="V64" s="191"/>
      <c r="W64" s="191"/>
      <c r="X64" s="191"/>
      <c r="Y64" s="191"/>
      <c r="Z64" s="191"/>
      <c r="AA64" s="191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</row>
    <row r="65" spans="1:61" ht="13.5" thickBot="1" x14ac:dyDescent="0.25">
      <c r="A65" s="139"/>
      <c r="B65" s="138" t="s">
        <v>43</v>
      </c>
      <c r="C65" s="140"/>
      <c r="D65" s="141"/>
      <c r="E65" s="152"/>
      <c r="F65" s="141"/>
      <c r="G65" s="68" t="s">
        <v>46</v>
      </c>
      <c r="H65" s="68">
        <v>28</v>
      </c>
      <c r="M65" s="213"/>
      <c r="N65" s="198"/>
      <c r="O65" s="220"/>
      <c r="P65" s="220"/>
      <c r="Q65" s="3"/>
      <c r="R65" s="3"/>
      <c r="S65" s="191"/>
      <c r="T65" s="193"/>
      <c r="U65" s="193"/>
      <c r="V65" s="193"/>
      <c r="W65" s="193"/>
      <c r="X65" s="193"/>
      <c r="Y65" s="193"/>
      <c r="Z65" s="191"/>
      <c r="AA65" s="191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</row>
    <row r="66" spans="1:61" ht="13.5" thickTop="1" x14ac:dyDescent="0.2">
      <c r="A66" s="142">
        <v>40590</v>
      </c>
      <c r="B66" s="135" t="s">
        <v>48</v>
      </c>
      <c r="C66" s="136" t="s">
        <v>37</v>
      </c>
      <c r="D66" s="137">
        <f>'ussing chamber - summary'!J62</f>
        <v>0.20877659574468141</v>
      </c>
      <c r="E66" s="151">
        <v>40</v>
      </c>
      <c r="F66" s="137" t="s">
        <v>4</v>
      </c>
      <c r="G66" s="66">
        <v>32</v>
      </c>
      <c r="H66" s="66">
        <v>33</v>
      </c>
      <c r="M66" s="221"/>
      <c r="N66" s="198"/>
      <c r="O66" s="220"/>
      <c r="P66" s="220"/>
      <c r="Q66" s="3"/>
      <c r="R66" s="3"/>
      <c r="S66" s="191"/>
      <c r="T66" s="193"/>
      <c r="U66" s="193"/>
      <c r="V66" s="193"/>
      <c r="W66" s="193"/>
      <c r="X66" s="193"/>
      <c r="Y66" s="193"/>
      <c r="Z66" s="191"/>
      <c r="AA66" s="191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</row>
    <row r="67" spans="1:61" s="57" customFormat="1" ht="13.5" thickBot="1" x14ac:dyDescent="0.25">
      <c r="A67" s="134"/>
      <c r="B67" s="135" t="s">
        <v>42</v>
      </c>
      <c r="C67" s="136"/>
      <c r="D67" s="137"/>
      <c r="E67" s="151"/>
      <c r="F67" s="137"/>
      <c r="G67" s="66" t="s">
        <v>46</v>
      </c>
      <c r="H67" s="66">
        <v>33</v>
      </c>
      <c r="I67" s="213"/>
      <c r="J67" s="213"/>
      <c r="K67" s="213"/>
      <c r="L67" s="3"/>
      <c r="M67" s="213"/>
      <c r="N67" s="198"/>
      <c r="O67" s="220"/>
      <c r="P67" s="220"/>
      <c r="Q67" s="3"/>
      <c r="R67" s="3"/>
      <c r="S67" s="191"/>
      <c r="T67" s="193"/>
      <c r="U67" s="193"/>
      <c r="V67" s="193"/>
      <c r="W67" s="193"/>
      <c r="X67" s="193"/>
      <c r="Y67" s="193"/>
      <c r="Z67" s="191"/>
      <c r="AA67" s="191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</row>
    <row r="68" spans="1:61" ht="14.25" thickTop="1" thickBot="1" x14ac:dyDescent="0.25">
      <c r="A68" s="139"/>
      <c r="B68" s="138" t="s">
        <v>43</v>
      </c>
      <c r="C68" s="140"/>
      <c r="D68" s="141"/>
      <c r="E68" s="152"/>
      <c r="F68" s="141"/>
      <c r="G68" s="68" t="s">
        <v>46</v>
      </c>
      <c r="H68" s="68">
        <v>30</v>
      </c>
      <c r="M68" s="221"/>
      <c r="N68" s="198"/>
      <c r="O68" s="220"/>
      <c r="P68" s="220"/>
      <c r="Q68" s="3"/>
      <c r="R68" s="3"/>
      <c r="S68" s="191"/>
      <c r="T68" s="193"/>
      <c r="U68" s="193"/>
      <c r="V68" s="193"/>
      <c r="W68" s="193"/>
      <c r="X68" s="193"/>
      <c r="Y68" s="193"/>
      <c r="Z68" s="191"/>
      <c r="AA68" s="191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</row>
    <row r="69" spans="1:61" ht="13.5" thickTop="1" x14ac:dyDescent="0.2">
      <c r="A69" s="142">
        <v>40591</v>
      </c>
      <c r="B69" s="135" t="s">
        <v>48</v>
      </c>
      <c r="C69" s="136" t="s">
        <v>36</v>
      </c>
      <c r="D69" s="137">
        <f>'ussing chamber - summary'!J63</f>
        <v>0.55673758865248235</v>
      </c>
      <c r="E69" s="151">
        <v>40</v>
      </c>
      <c r="F69" s="137" t="s">
        <v>4</v>
      </c>
      <c r="G69" s="66">
        <v>33</v>
      </c>
      <c r="H69" s="66">
        <v>34</v>
      </c>
      <c r="M69" s="198"/>
      <c r="N69" s="198"/>
      <c r="O69" s="220"/>
      <c r="P69" s="220"/>
      <c r="Q69" s="3"/>
      <c r="R69" s="3"/>
      <c r="S69" s="191"/>
      <c r="T69" s="193"/>
      <c r="U69" s="193"/>
      <c r="V69" s="193"/>
      <c r="W69" s="193"/>
      <c r="X69" s="193"/>
      <c r="Y69" s="193"/>
      <c r="Z69" s="191"/>
      <c r="AA69" s="191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</row>
    <row r="70" spans="1:61" x14ac:dyDescent="0.2">
      <c r="A70" s="134"/>
      <c r="B70" s="135" t="s">
        <v>42</v>
      </c>
      <c r="C70" s="136"/>
      <c r="D70" s="137"/>
      <c r="E70" s="151"/>
      <c r="F70" s="137"/>
      <c r="G70" s="66" t="s">
        <v>46</v>
      </c>
      <c r="H70" s="66">
        <v>34</v>
      </c>
      <c r="M70" s="213"/>
      <c r="N70" s="198"/>
      <c r="O70" s="220"/>
      <c r="P70" s="220"/>
      <c r="Q70" s="3"/>
      <c r="R70" s="3"/>
      <c r="S70" s="191"/>
      <c r="T70" s="193"/>
      <c r="U70" s="193"/>
      <c r="V70" s="193"/>
      <c r="W70" s="193"/>
      <c r="X70" s="193"/>
      <c r="Y70" s="193"/>
      <c r="Z70" s="191"/>
      <c r="AA70" s="191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</row>
    <row r="71" spans="1:61" ht="13.5" thickBot="1" x14ac:dyDescent="0.25">
      <c r="A71" s="139"/>
      <c r="B71" s="138" t="s">
        <v>43</v>
      </c>
      <c r="C71" s="140"/>
      <c r="D71" s="141"/>
      <c r="E71" s="152"/>
      <c r="F71" s="141"/>
      <c r="G71" s="68" t="s">
        <v>46</v>
      </c>
      <c r="H71" s="68">
        <v>34</v>
      </c>
      <c r="M71" s="221"/>
      <c r="N71" s="198"/>
      <c r="O71" s="220"/>
      <c r="P71" s="220"/>
      <c r="Q71" s="3"/>
      <c r="R71" s="3"/>
      <c r="S71" s="191"/>
      <c r="T71" s="191"/>
      <c r="U71" s="191"/>
      <c r="V71" s="191"/>
      <c r="W71" s="191"/>
      <c r="X71" s="191"/>
      <c r="Y71" s="191"/>
      <c r="Z71" s="191"/>
      <c r="AA71" s="191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</row>
    <row r="72" spans="1:61" s="2" customFormat="1" ht="13.5" thickTop="1" x14ac:dyDescent="0.2">
      <c r="A72" s="158">
        <v>40593</v>
      </c>
      <c r="B72" s="159" t="s">
        <v>48</v>
      </c>
      <c r="C72" s="160" t="s">
        <v>36</v>
      </c>
      <c r="D72" s="161">
        <f>'ussing chamber - summary'!J65</f>
        <v>0.55673758865248235</v>
      </c>
      <c r="E72" s="162">
        <v>4</v>
      </c>
      <c r="F72" s="161" t="s">
        <v>4</v>
      </c>
      <c r="G72" s="66">
        <v>39</v>
      </c>
      <c r="H72" s="66">
        <v>36</v>
      </c>
      <c r="I72" s="213"/>
      <c r="J72" s="213"/>
      <c r="K72" s="213"/>
      <c r="L72" s="3"/>
      <c r="M72" s="213"/>
      <c r="N72" s="198"/>
      <c r="O72" s="220"/>
      <c r="P72" s="220"/>
      <c r="Q72" s="3"/>
      <c r="R72" s="3"/>
      <c r="S72" s="191"/>
      <c r="T72" s="191"/>
      <c r="U72" s="191"/>
      <c r="V72" s="191"/>
      <c r="W72" s="191"/>
      <c r="X72" s="191"/>
      <c r="Y72" s="191"/>
      <c r="Z72" s="191"/>
      <c r="AA72" s="191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</row>
    <row r="73" spans="1:61" x14ac:dyDescent="0.2">
      <c r="A73" s="163"/>
      <c r="B73" s="159" t="s">
        <v>42</v>
      </c>
      <c r="C73" s="160"/>
      <c r="D73" s="161"/>
      <c r="E73" s="162"/>
      <c r="F73" s="161"/>
      <c r="G73" s="66" t="s">
        <v>46</v>
      </c>
      <c r="H73" s="66">
        <v>38</v>
      </c>
      <c r="M73" s="221"/>
      <c r="N73" s="198"/>
      <c r="O73" s="220"/>
      <c r="P73" s="220"/>
      <c r="Q73" s="3"/>
      <c r="R73" s="3"/>
      <c r="S73" s="191"/>
      <c r="T73" s="191"/>
      <c r="U73" s="191"/>
      <c r="V73" s="191"/>
      <c r="W73" s="191"/>
      <c r="X73" s="191"/>
      <c r="Y73" s="191"/>
      <c r="Z73" s="191"/>
      <c r="AA73" s="191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</row>
    <row r="74" spans="1:61" x14ac:dyDescent="0.2">
      <c r="A74" s="163"/>
      <c r="B74" s="164" t="s">
        <v>43</v>
      </c>
      <c r="C74" s="165"/>
      <c r="D74" s="166"/>
      <c r="E74" s="167"/>
      <c r="F74" s="166"/>
      <c r="G74" s="47" t="s">
        <v>46</v>
      </c>
      <c r="H74" s="47">
        <v>33</v>
      </c>
      <c r="M74" s="198"/>
      <c r="N74" s="198"/>
      <c r="O74" s="220"/>
      <c r="P74" s="220"/>
      <c r="Q74" s="3"/>
      <c r="R74" s="3"/>
      <c r="S74" s="191"/>
      <c r="T74" s="191"/>
      <c r="U74" s="191"/>
      <c r="V74" s="191"/>
      <c r="W74" s="191"/>
      <c r="X74" s="191"/>
      <c r="Y74" s="191"/>
      <c r="Z74" s="191"/>
      <c r="AA74" s="191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</row>
    <row r="75" spans="1:61" x14ac:dyDescent="0.2">
      <c r="A75" s="163"/>
      <c r="B75" s="159" t="s">
        <v>48</v>
      </c>
      <c r="C75" s="160" t="s">
        <v>35</v>
      </c>
      <c r="D75" s="161">
        <f>'ussing chamber - summary'!J66</f>
        <v>0.2783687943262414</v>
      </c>
      <c r="E75" s="162">
        <v>4</v>
      </c>
      <c r="F75" s="161" t="s">
        <v>4</v>
      </c>
      <c r="G75" s="66">
        <v>35</v>
      </c>
      <c r="H75" s="66">
        <v>35</v>
      </c>
      <c r="M75" s="213"/>
      <c r="N75" s="198"/>
      <c r="O75" s="220"/>
      <c r="P75" s="220"/>
      <c r="Q75" s="3"/>
      <c r="R75" s="3"/>
      <c r="S75" s="191"/>
      <c r="T75" s="191"/>
      <c r="U75" s="191"/>
      <c r="V75" s="191"/>
      <c r="W75" s="191"/>
      <c r="X75" s="191"/>
      <c r="Y75" s="191"/>
      <c r="Z75" s="191"/>
      <c r="AA75" s="191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</row>
    <row r="76" spans="1:61" x14ac:dyDescent="0.2">
      <c r="A76" s="163"/>
      <c r="B76" s="159" t="s">
        <v>42</v>
      </c>
      <c r="C76" s="160"/>
      <c r="D76" s="161"/>
      <c r="E76" s="162"/>
      <c r="F76" s="161"/>
      <c r="G76" s="66" t="s">
        <v>46</v>
      </c>
      <c r="H76" s="66">
        <v>36</v>
      </c>
      <c r="M76" s="221"/>
      <c r="N76" s="198"/>
      <c r="O76" s="220"/>
      <c r="P76" s="220"/>
      <c r="Q76" s="3"/>
      <c r="R76" s="3"/>
      <c r="S76" s="191"/>
      <c r="T76" s="191"/>
      <c r="U76" s="191"/>
      <c r="V76" s="191"/>
      <c r="W76" s="191"/>
      <c r="X76" s="191"/>
      <c r="Y76" s="191"/>
      <c r="Z76" s="191"/>
      <c r="AA76" s="191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</row>
    <row r="77" spans="1:61" s="57" customFormat="1" ht="13.5" thickBot="1" x14ac:dyDescent="0.25">
      <c r="A77" s="168"/>
      <c r="B77" s="169" t="s">
        <v>43</v>
      </c>
      <c r="C77" s="170"/>
      <c r="D77" s="171"/>
      <c r="E77" s="172"/>
      <c r="F77" s="171"/>
      <c r="G77" s="68" t="s">
        <v>46</v>
      </c>
      <c r="H77" s="68">
        <v>33</v>
      </c>
      <c r="I77" s="213"/>
      <c r="J77" s="213"/>
      <c r="K77" s="213"/>
      <c r="L77" s="3"/>
      <c r="M77" s="213"/>
      <c r="N77" s="198"/>
      <c r="O77" s="220"/>
      <c r="P77" s="220"/>
      <c r="Q77" s="3"/>
      <c r="R77" s="3"/>
      <c r="S77" s="191"/>
      <c r="T77" s="191"/>
      <c r="U77" s="191"/>
      <c r="V77" s="191"/>
      <c r="W77" s="191"/>
      <c r="X77" s="191"/>
      <c r="Y77" s="191"/>
      <c r="Z77" s="191"/>
      <c r="AA77" s="191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</row>
    <row r="78" spans="1:61" ht="13.5" thickTop="1" x14ac:dyDescent="0.2">
      <c r="A78" s="158">
        <v>40594</v>
      </c>
      <c r="B78" s="159" t="s">
        <v>48</v>
      </c>
      <c r="C78" s="160" t="s">
        <v>36</v>
      </c>
      <c r="D78" s="161">
        <f>'ussing chamber - summary'!J67</f>
        <v>0.34796099290780147</v>
      </c>
      <c r="E78" s="162">
        <v>4</v>
      </c>
      <c r="F78" s="161" t="s">
        <v>4</v>
      </c>
      <c r="G78" s="66">
        <v>36</v>
      </c>
      <c r="H78" s="66">
        <v>36</v>
      </c>
      <c r="M78" s="221"/>
      <c r="N78" s="198"/>
      <c r="O78" s="220"/>
      <c r="P78" s="220"/>
      <c r="Q78" s="3"/>
      <c r="R78" s="3"/>
      <c r="S78" s="191"/>
      <c r="T78" s="191"/>
      <c r="U78" s="191"/>
      <c r="V78" s="191"/>
      <c r="W78" s="191"/>
      <c r="X78" s="191"/>
      <c r="Y78" s="191"/>
      <c r="Z78" s="191"/>
      <c r="AA78" s="191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</row>
    <row r="79" spans="1:61" x14ac:dyDescent="0.2">
      <c r="A79" s="163"/>
      <c r="B79" s="159" t="s">
        <v>42</v>
      </c>
      <c r="C79" s="160"/>
      <c r="D79" s="161"/>
      <c r="E79" s="162"/>
      <c r="F79" s="161"/>
      <c r="G79" s="66" t="s">
        <v>46</v>
      </c>
      <c r="H79" s="66">
        <v>37</v>
      </c>
      <c r="M79" s="222"/>
      <c r="N79" s="198"/>
      <c r="O79" s="220"/>
      <c r="P79" s="220"/>
      <c r="Q79" s="3"/>
      <c r="R79" s="3"/>
      <c r="S79" s="191"/>
      <c r="T79" s="191"/>
      <c r="U79" s="191"/>
      <c r="V79" s="191"/>
      <c r="W79" s="191"/>
      <c r="X79" s="191"/>
      <c r="Y79" s="191"/>
      <c r="Z79" s="191"/>
      <c r="AA79" s="191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</row>
    <row r="80" spans="1:61" x14ac:dyDescent="0.2">
      <c r="A80" s="163"/>
      <c r="B80" s="164" t="s">
        <v>43</v>
      </c>
      <c r="C80" s="165"/>
      <c r="D80" s="166"/>
      <c r="E80" s="167"/>
      <c r="F80" s="166"/>
      <c r="G80" s="47" t="s">
        <v>46</v>
      </c>
      <c r="H80" s="47">
        <v>38</v>
      </c>
      <c r="M80" s="221"/>
      <c r="N80" s="198"/>
      <c r="O80" s="220"/>
      <c r="P80" s="220"/>
      <c r="Q80" s="3"/>
      <c r="R80" s="3"/>
      <c r="S80" s="191"/>
      <c r="T80" s="191"/>
      <c r="U80" s="191"/>
      <c r="V80" s="191"/>
      <c r="W80" s="191"/>
      <c r="X80" s="191"/>
      <c r="Y80" s="191"/>
      <c r="Z80" s="191"/>
      <c r="AA80" s="191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</row>
    <row r="81" spans="1:61" x14ac:dyDescent="0.2">
      <c r="A81" s="163"/>
      <c r="B81" s="159" t="s">
        <v>48</v>
      </c>
      <c r="C81" s="160" t="s">
        <v>37</v>
      </c>
      <c r="D81" s="161">
        <f>'ussing chamber - summary'!J68</f>
        <v>1.1830673758865251</v>
      </c>
      <c r="E81" s="162">
        <v>4</v>
      </c>
      <c r="F81" s="161" t="s">
        <v>4</v>
      </c>
      <c r="G81" s="66">
        <v>31</v>
      </c>
      <c r="H81" s="66">
        <v>32</v>
      </c>
      <c r="I81" s="202"/>
      <c r="J81" s="202"/>
      <c r="K81" s="202"/>
      <c r="M81" s="221"/>
      <c r="N81" s="198"/>
      <c r="O81" s="220"/>
      <c r="P81" s="220"/>
      <c r="Q81" s="3"/>
      <c r="R81" s="3"/>
      <c r="S81" s="191"/>
      <c r="T81" s="191"/>
      <c r="U81" s="191"/>
      <c r="V81" s="191"/>
      <c r="W81" s="191"/>
      <c r="X81" s="191"/>
      <c r="Y81" s="191"/>
      <c r="Z81" s="191"/>
      <c r="AA81" s="191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</row>
    <row r="82" spans="1:61" s="57" customFormat="1" ht="13.5" thickBot="1" x14ac:dyDescent="0.25">
      <c r="A82" s="206"/>
      <c r="B82" s="207" t="s">
        <v>42</v>
      </c>
      <c r="C82" s="208"/>
      <c r="D82" s="209"/>
      <c r="E82" s="210"/>
      <c r="F82" s="209"/>
      <c r="G82" s="65" t="s">
        <v>46</v>
      </c>
      <c r="H82" s="65">
        <v>33</v>
      </c>
      <c r="I82" s="213"/>
      <c r="J82" s="213"/>
      <c r="K82" s="213"/>
      <c r="L82" s="3"/>
      <c r="M82" s="221"/>
      <c r="N82" s="198"/>
      <c r="O82" s="220"/>
      <c r="P82" s="220"/>
      <c r="Q82" s="3"/>
      <c r="R82" s="3"/>
      <c r="S82" s="191"/>
      <c r="T82" s="191"/>
      <c r="U82" s="191"/>
      <c r="V82" s="191"/>
      <c r="W82" s="191"/>
      <c r="X82" s="191"/>
      <c r="Y82" s="191"/>
      <c r="Z82" s="191"/>
      <c r="AA82" s="191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</row>
    <row r="83" spans="1:61" ht="14.25" thickTop="1" thickBot="1" x14ac:dyDescent="0.25">
      <c r="A83" s="168"/>
      <c r="B83" s="169" t="s">
        <v>43</v>
      </c>
      <c r="C83" s="170"/>
      <c r="D83" s="171"/>
      <c r="E83" s="172"/>
      <c r="F83" s="171"/>
      <c r="G83" s="68" t="s">
        <v>46</v>
      </c>
      <c r="H83" s="68">
        <v>34</v>
      </c>
      <c r="M83" s="221"/>
      <c r="N83" s="198"/>
      <c r="O83" s="220"/>
      <c r="P83" s="220"/>
      <c r="Q83" s="3"/>
      <c r="R83" s="3"/>
      <c r="S83" s="191"/>
      <c r="T83" s="191"/>
      <c r="U83" s="191"/>
      <c r="V83" s="191"/>
      <c r="W83" s="191"/>
      <c r="X83" s="191"/>
      <c r="Y83" s="191"/>
      <c r="Z83" s="191"/>
      <c r="AA83" s="191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</row>
    <row r="84" spans="1:61" ht="13.5" thickTop="1" x14ac:dyDescent="0.2">
      <c r="A84" s="158">
        <v>40601</v>
      </c>
      <c r="B84" s="159" t="s">
        <v>48</v>
      </c>
      <c r="C84" s="160" t="s">
        <v>36</v>
      </c>
      <c r="D84" s="161">
        <f>'ussing chamber - summary'!J69</f>
        <v>0.76551418439716368</v>
      </c>
      <c r="E84" s="162">
        <v>4</v>
      </c>
      <c r="F84" s="161" t="s">
        <v>4</v>
      </c>
      <c r="G84" s="66">
        <v>37</v>
      </c>
      <c r="H84" s="66">
        <v>33</v>
      </c>
      <c r="M84" s="198"/>
      <c r="N84" s="198"/>
      <c r="O84" s="220"/>
      <c r="P84" s="220"/>
      <c r="Q84" s="3"/>
      <c r="R84" s="3"/>
      <c r="S84" s="191"/>
      <c r="T84" s="191"/>
      <c r="U84" s="191"/>
      <c r="V84" s="191"/>
      <c r="W84" s="191"/>
      <c r="X84" s="191"/>
      <c r="Y84" s="191"/>
      <c r="Z84" s="191"/>
      <c r="AA84" s="191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</row>
    <row r="85" spans="1:61" x14ac:dyDescent="0.2">
      <c r="A85" s="163"/>
      <c r="B85" s="159" t="s">
        <v>42</v>
      </c>
      <c r="C85" s="160"/>
      <c r="D85" s="161"/>
      <c r="E85" s="162"/>
      <c r="F85" s="161"/>
      <c r="G85" s="66" t="s">
        <v>46</v>
      </c>
      <c r="H85" s="66">
        <v>33</v>
      </c>
      <c r="M85" s="213"/>
      <c r="N85" s="198"/>
      <c r="O85" s="220"/>
      <c r="P85" s="220"/>
      <c r="Q85" s="3"/>
      <c r="R85" s="3"/>
      <c r="S85" s="191"/>
      <c r="T85" s="191"/>
      <c r="U85" s="191"/>
      <c r="V85" s="191"/>
      <c r="W85" s="191"/>
      <c r="X85" s="191"/>
      <c r="Y85" s="191"/>
      <c r="Z85" s="191"/>
      <c r="AA85" s="191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</row>
    <row r="86" spans="1:61" x14ac:dyDescent="0.2">
      <c r="A86" s="163"/>
      <c r="B86" s="164" t="s">
        <v>43</v>
      </c>
      <c r="C86" s="165"/>
      <c r="D86" s="166"/>
      <c r="E86" s="167"/>
      <c r="F86" s="166"/>
      <c r="G86" s="47" t="s">
        <v>46</v>
      </c>
      <c r="H86" s="47">
        <v>38</v>
      </c>
      <c r="M86" s="221"/>
      <c r="N86" s="198"/>
      <c r="O86" s="220"/>
      <c r="P86" s="220"/>
      <c r="Q86" s="3"/>
      <c r="R86" s="3"/>
      <c r="S86" s="191"/>
      <c r="T86" s="191"/>
      <c r="U86" s="191"/>
      <c r="V86" s="191"/>
      <c r="W86" s="191"/>
      <c r="X86" s="191"/>
      <c r="Y86" s="191"/>
      <c r="Z86" s="191"/>
      <c r="AA86" s="191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</row>
    <row r="87" spans="1:61" s="2" customFormat="1" x14ac:dyDescent="0.2">
      <c r="A87" s="163"/>
      <c r="B87" s="159" t="s">
        <v>48</v>
      </c>
      <c r="C87" s="160" t="s">
        <v>35</v>
      </c>
      <c r="D87" s="161">
        <f>'ussing chamber - summary'!J70</f>
        <v>3.2708333333333348</v>
      </c>
      <c r="E87" s="162">
        <v>4</v>
      </c>
      <c r="F87" s="161" t="s">
        <v>4</v>
      </c>
      <c r="G87" s="66">
        <v>33</v>
      </c>
      <c r="H87" s="66">
        <v>34</v>
      </c>
      <c r="I87" s="213"/>
      <c r="J87" s="213"/>
      <c r="K87" s="213"/>
      <c r="L87" s="3"/>
      <c r="M87" s="213"/>
      <c r="N87" s="198"/>
      <c r="O87" s="220"/>
      <c r="P87" s="220"/>
      <c r="Q87" s="3"/>
      <c r="R87" s="3"/>
      <c r="S87" s="191"/>
      <c r="T87" s="191"/>
      <c r="U87" s="191"/>
      <c r="V87" s="191"/>
      <c r="W87" s="191"/>
      <c r="X87" s="191"/>
      <c r="Y87" s="191"/>
      <c r="Z87" s="191"/>
      <c r="AA87" s="191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</row>
    <row r="88" spans="1:61" x14ac:dyDescent="0.2">
      <c r="A88" s="163"/>
      <c r="B88" s="159" t="s">
        <v>42</v>
      </c>
      <c r="C88" s="160"/>
      <c r="D88" s="161"/>
      <c r="E88" s="162"/>
      <c r="F88" s="161"/>
      <c r="G88" s="66" t="s">
        <v>46</v>
      </c>
      <c r="H88" s="66">
        <v>33</v>
      </c>
      <c r="M88" s="221"/>
      <c r="N88" s="198"/>
      <c r="O88" s="220"/>
      <c r="P88" s="220"/>
      <c r="Q88" s="3"/>
      <c r="R88" s="3"/>
      <c r="S88" s="191"/>
      <c r="T88" s="191"/>
      <c r="U88" s="191"/>
      <c r="V88" s="191"/>
      <c r="W88" s="191"/>
      <c r="X88" s="191"/>
      <c r="Y88" s="191"/>
      <c r="Z88" s="191"/>
      <c r="AA88" s="191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</row>
    <row r="89" spans="1:61" ht="13.5" thickBot="1" x14ac:dyDescent="0.25">
      <c r="A89" s="168"/>
      <c r="B89" s="169" t="s">
        <v>43</v>
      </c>
      <c r="C89" s="170"/>
      <c r="D89" s="171"/>
      <c r="E89" s="172"/>
      <c r="F89" s="171"/>
      <c r="G89" s="68" t="s">
        <v>46</v>
      </c>
      <c r="H89" s="68">
        <v>32</v>
      </c>
      <c r="M89" s="198"/>
      <c r="N89" s="191"/>
      <c r="O89" s="191"/>
      <c r="P89" s="191"/>
      <c r="Q89" s="3"/>
      <c r="R89" s="3"/>
      <c r="S89" s="191"/>
      <c r="T89" s="191"/>
      <c r="U89" s="191"/>
      <c r="V89" s="191"/>
      <c r="W89" s="191"/>
      <c r="X89" s="191"/>
      <c r="Y89" s="191"/>
      <c r="Z89" s="191"/>
      <c r="AA89" s="191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</row>
    <row r="90" spans="1:61" ht="13.5" thickTop="1" x14ac:dyDescent="0.2">
      <c r="A90" s="176">
        <v>40736</v>
      </c>
      <c r="B90" s="4" t="s">
        <v>48</v>
      </c>
      <c r="C90" s="63" t="s">
        <v>36</v>
      </c>
      <c r="D90" s="70">
        <f>'ussing chamber - summary'!J71</f>
        <v>0.20877659574468077</v>
      </c>
      <c r="E90" s="153">
        <v>0.378</v>
      </c>
      <c r="F90" s="70" t="s">
        <v>4</v>
      </c>
      <c r="G90" s="45">
        <v>29</v>
      </c>
      <c r="H90" s="45">
        <v>30</v>
      </c>
      <c r="Q90" s="3"/>
      <c r="R90" s="3"/>
      <c r="S90" s="191"/>
      <c r="T90" s="191"/>
      <c r="U90" s="191"/>
      <c r="V90" s="191"/>
      <c r="W90" s="191"/>
      <c r="X90" s="191"/>
      <c r="Y90" s="191"/>
      <c r="Z90" s="191"/>
      <c r="AA90" s="191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</row>
    <row r="91" spans="1:61" x14ac:dyDescent="0.2">
      <c r="B91" s="4" t="s">
        <v>42</v>
      </c>
      <c r="G91" s="63" t="s">
        <v>46</v>
      </c>
      <c r="H91" s="45">
        <v>30</v>
      </c>
      <c r="M91" s="6"/>
      <c r="N91" s="3"/>
      <c r="O91" s="3"/>
      <c r="P91" s="3"/>
      <c r="Q91" s="3"/>
      <c r="R91" s="3"/>
      <c r="S91" s="191"/>
      <c r="T91" s="191"/>
      <c r="U91" s="191"/>
      <c r="V91" s="191"/>
      <c r="W91" s="191"/>
      <c r="X91" s="191"/>
      <c r="Y91" s="191"/>
      <c r="Z91" s="191"/>
      <c r="AA91" s="191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</row>
    <row r="92" spans="1:61" s="57" customFormat="1" ht="13.5" thickBot="1" x14ac:dyDescent="0.25">
      <c r="A92" s="132"/>
      <c r="B92" s="61" t="s">
        <v>43</v>
      </c>
      <c r="C92" s="108"/>
      <c r="D92" s="51"/>
      <c r="E92" s="34"/>
      <c r="F92" s="51"/>
      <c r="G92" s="108" t="s">
        <v>46</v>
      </c>
      <c r="H92" s="36">
        <v>86</v>
      </c>
      <c r="I92" s="213"/>
      <c r="J92" s="213"/>
      <c r="K92" s="213"/>
      <c r="L92" s="3"/>
      <c r="M92" s="6"/>
      <c r="N92" s="3"/>
      <c r="O92" s="3"/>
      <c r="P92" s="3"/>
      <c r="Q92" s="3"/>
      <c r="R92" s="3"/>
      <c r="S92" s="191"/>
      <c r="T92" s="191"/>
      <c r="U92" s="191"/>
      <c r="V92" s="191"/>
      <c r="W92" s="191"/>
      <c r="X92" s="191"/>
      <c r="Y92" s="191"/>
      <c r="Z92" s="191"/>
      <c r="AA92" s="191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</row>
    <row r="93" spans="1:61" ht="13.5" thickTop="1" x14ac:dyDescent="0.2">
      <c r="B93" s="4" t="s">
        <v>48</v>
      </c>
      <c r="C93" s="63" t="s">
        <v>35</v>
      </c>
      <c r="D93" s="70">
        <f>'ussing chamber - summary'!J72</f>
        <v>0.41755319148936154</v>
      </c>
      <c r="E93" s="153">
        <v>0.378</v>
      </c>
      <c r="F93" s="70" t="s">
        <v>4</v>
      </c>
      <c r="G93" s="45">
        <v>28</v>
      </c>
      <c r="H93" s="45">
        <v>28</v>
      </c>
      <c r="M93" s="6"/>
      <c r="N93" s="3"/>
      <c r="O93" s="3"/>
      <c r="P93" s="3"/>
      <c r="Q93" s="3"/>
      <c r="R93" s="3"/>
      <c r="S93" s="191"/>
      <c r="T93" s="191"/>
      <c r="U93" s="191"/>
      <c r="V93" s="191"/>
      <c r="W93" s="191"/>
      <c r="X93" s="191"/>
      <c r="Y93" s="191"/>
      <c r="Z93" s="191"/>
      <c r="AA93" s="191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</row>
    <row r="94" spans="1:61" x14ac:dyDescent="0.2">
      <c r="B94" s="4" t="s">
        <v>42</v>
      </c>
      <c r="G94" s="63" t="s">
        <v>46</v>
      </c>
      <c r="H94" s="45">
        <v>29</v>
      </c>
      <c r="M94" s="6"/>
      <c r="N94" s="3"/>
      <c r="O94" s="3"/>
      <c r="P94" s="3"/>
      <c r="Q94" s="3"/>
      <c r="R94" s="3"/>
      <c r="S94" s="191"/>
      <c r="T94" s="191"/>
      <c r="U94" s="191"/>
      <c r="V94" s="191"/>
      <c r="W94" s="191"/>
      <c r="X94" s="191"/>
      <c r="Y94" s="191"/>
      <c r="Z94" s="191"/>
      <c r="AA94" s="191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</row>
    <row r="95" spans="1:61" ht="13.5" thickBot="1" x14ac:dyDescent="0.25">
      <c r="A95" s="177"/>
      <c r="B95" s="67" t="s">
        <v>43</v>
      </c>
      <c r="C95" s="107"/>
      <c r="D95" s="178"/>
      <c r="E95" s="56"/>
      <c r="F95" s="178"/>
      <c r="G95" s="107" t="s">
        <v>46</v>
      </c>
      <c r="H95" s="211">
        <v>90</v>
      </c>
      <c r="M95" s="6"/>
      <c r="N95" s="3"/>
      <c r="O95" s="3"/>
      <c r="P95" s="3"/>
      <c r="Q95" s="3"/>
      <c r="R95" s="3"/>
      <c r="S95" s="191"/>
      <c r="T95" s="191"/>
      <c r="U95" s="191"/>
      <c r="V95" s="191"/>
      <c r="W95" s="191"/>
      <c r="X95" s="191"/>
      <c r="Y95" s="191"/>
      <c r="Z95" s="191"/>
      <c r="AA95" s="191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</row>
    <row r="96" spans="1:61" ht="13.5" thickTop="1" x14ac:dyDescent="0.2">
      <c r="A96" s="176">
        <v>40737</v>
      </c>
      <c r="B96" s="4" t="s">
        <v>48</v>
      </c>
      <c r="C96" s="63" t="s">
        <v>36</v>
      </c>
      <c r="D96" s="70">
        <f>'ussing chamber - summary'!J74</f>
        <v>0.41755319148936154</v>
      </c>
      <c r="E96" s="153">
        <v>0</v>
      </c>
      <c r="F96" s="70" t="s">
        <v>4</v>
      </c>
      <c r="G96" s="45">
        <v>34</v>
      </c>
      <c r="H96" s="45">
        <v>30</v>
      </c>
      <c r="M96" s="6"/>
      <c r="N96" s="3"/>
      <c r="O96" s="3"/>
      <c r="P96" s="3"/>
      <c r="Q96" s="3"/>
      <c r="R96" s="3"/>
      <c r="S96" s="191"/>
      <c r="T96" s="191"/>
      <c r="U96" s="191"/>
      <c r="V96" s="191"/>
      <c r="W96" s="191"/>
      <c r="X96" s="191"/>
      <c r="Y96" s="191"/>
      <c r="Z96" s="191"/>
      <c r="AA96" s="191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</row>
    <row r="97" spans="1:61" s="57" customFormat="1" ht="13.5" thickBot="1" x14ac:dyDescent="0.25">
      <c r="A97" s="132"/>
      <c r="B97" s="4" t="s">
        <v>42</v>
      </c>
      <c r="C97" s="63"/>
      <c r="D97" s="70"/>
      <c r="E97" s="153"/>
      <c r="F97" s="70"/>
      <c r="G97" s="63" t="s">
        <v>46</v>
      </c>
      <c r="H97" s="45">
        <v>30</v>
      </c>
      <c r="I97" s="213"/>
      <c r="J97" s="213"/>
      <c r="K97" s="213"/>
      <c r="L97" s="3"/>
      <c r="M97" s="6"/>
      <c r="N97" s="3"/>
      <c r="O97" s="3"/>
      <c r="P97" s="3"/>
      <c r="Q97" s="3"/>
      <c r="R97" s="3"/>
      <c r="S97" s="191"/>
      <c r="T97" s="191"/>
      <c r="U97" s="191"/>
      <c r="V97" s="191"/>
      <c r="W97" s="191"/>
      <c r="X97" s="191"/>
      <c r="Y97" s="191"/>
      <c r="Z97" s="191"/>
      <c r="AA97" s="191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</row>
    <row r="98" spans="1:61" ht="13.5" thickTop="1" x14ac:dyDescent="0.2">
      <c r="B98" s="61" t="s">
        <v>43</v>
      </c>
      <c r="C98" s="108"/>
      <c r="D98" s="51"/>
      <c r="E98" s="34"/>
      <c r="F98" s="51"/>
      <c r="G98" s="108" t="s">
        <v>46</v>
      </c>
      <c r="H98" s="36">
        <v>116</v>
      </c>
      <c r="Q98" s="3"/>
      <c r="R98" s="3"/>
      <c r="S98" s="191"/>
      <c r="T98" s="191"/>
      <c r="U98" s="191"/>
      <c r="V98" s="191"/>
      <c r="W98" s="191"/>
      <c r="X98" s="191"/>
      <c r="Y98" s="191"/>
      <c r="Z98" s="191"/>
      <c r="AA98" s="191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</row>
    <row r="99" spans="1:61" x14ac:dyDescent="0.2">
      <c r="B99" s="4" t="s">
        <v>48</v>
      </c>
      <c r="C99" s="63" t="s">
        <v>37</v>
      </c>
      <c r="D99" s="70">
        <f>'ussing chamber - summary'!J75</f>
        <v>0.69592198581560294</v>
      </c>
      <c r="E99" s="153">
        <v>0</v>
      </c>
      <c r="F99" s="70" t="s">
        <v>4</v>
      </c>
      <c r="G99" s="45">
        <v>28</v>
      </c>
      <c r="H99" s="45">
        <v>27</v>
      </c>
      <c r="Q99" s="3"/>
      <c r="R99" s="3"/>
      <c r="S99" s="191"/>
      <c r="T99" s="191"/>
      <c r="U99" s="191"/>
      <c r="V99" s="191"/>
      <c r="W99" s="191"/>
      <c r="X99" s="191"/>
      <c r="Y99" s="191"/>
      <c r="Z99" s="191"/>
      <c r="AA99" s="191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</row>
    <row r="100" spans="1:61" x14ac:dyDescent="0.2">
      <c r="B100" s="4" t="s">
        <v>42</v>
      </c>
      <c r="G100" s="63" t="s">
        <v>46</v>
      </c>
      <c r="H100" s="45">
        <v>26</v>
      </c>
      <c r="Q100" s="3"/>
      <c r="S100" s="191"/>
      <c r="T100" s="191"/>
      <c r="U100" s="191"/>
      <c r="V100" s="191"/>
      <c r="W100" s="191"/>
      <c r="X100" s="191"/>
      <c r="Y100" s="191"/>
      <c r="Z100" s="191"/>
      <c r="AA100" s="191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</row>
    <row r="101" spans="1:61" ht="13.5" thickBot="1" x14ac:dyDescent="0.25">
      <c r="A101" s="177"/>
      <c r="B101" s="67" t="s">
        <v>43</v>
      </c>
      <c r="C101" s="107"/>
      <c r="D101" s="178"/>
      <c r="E101" s="56"/>
      <c r="F101" s="178"/>
      <c r="G101" s="107" t="s">
        <v>46</v>
      </c>
      <c r="H101" s="211">
        <v>71</v>
      </c>
      <c r="Q101" s="3"/>
      <c r="R101" s="3"/>
      <c r="S101" s="191"/>
      <c r="T101" s="191"/>
      <c r="U101" s="191"/>
      <c r="V101" s="191"/>
      <c r="W101" s="191"/>
      <c r="X101" s="191"/>
      <c r="Y101" s="191"/>
      <c r="Z101" s="191"/>
      <c r="AA101" s="191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</row>
    <row r="102" spans="1:61" s="2" customFormat="1" ht="13.5" thickTop="1" x14ac:dyDescent="0.2">
      <c r="A102" s="132"/>
      <c r="B102" s="4"/>
      <c r="C102" s="63"/>
      <c r="D102" s="70"/>
      <c r="E102" s="153"/>
      <c r="F102" s="70"/>
      <c r="G102" s="66"/>
      <c r="H102" s="212"/>
      <c r="I102" s="213"/>
      <c r="J102" s="213"/>
      <c r="K102" s="213"/>
      <c r="L102" s="3"/>
      <c r="M102" s="4"/>
      <c r="N102" s="1"/>
      <c r="O102" s="1"/>
      <c r="P102" s="1"/>
      <c r="Q102" s="3"/>
      <c r="R102" s="3"/>
      <c r="S102" s="191"/>
      <c r="T102" s="191"/>
      <c r="U102" s="191"/>
      <c r="V102" s="191"/>
      <c r="W102" s="191"/>
      <c r="X102" s="191"/>
      <c r="Y102" s="191"/>
      <c r="Z102" s="191"/>
      <c r="AA102" s="191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</row>
    <row r="103" spans="1:61" x14ac:dyDescent="0.2">
      <c r="C103" s="205"/>
      <c r="D103" s="41"/>
      <c r="H103" s="212"/>
      <c r="Q103" s="3"/>
      <c r="R103" s="3"/>
      <c r="S103" s="191"/>
      <c r="T103" s="191"/>
      <c r="U103" s="191"/>
      <c r="V103" s="191"/>
      <c r="W103" s="191"/>
      <c r="X103" s="191"/>
      <c r="Y103" s="191"/>
      <c r="Z103" s="191"/>
      <c r="AA103" s="191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</row>
    <row r="104" spans="1:61" x14ac:dyDescent="0.2">
      <c r="C104" s="205"/>
      <c r="D104" s="41"/>
      <c r="H104" s="212"/>
      <c r="S104" s="191"/>
      <c r="T104" s="191"/>
      <c r="U104" s="191"/>
      <c r="V104" s="191"/>
      <c r="W104" s="191"/>
      <c r="X104" s="191"/>
      <c r="Y104" s="191"/>
      <c r="Z104" s="191"/>
      <c r="AA104" s="191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</row>
    <row r="105" spans="1:61" x14ac:dyDescent="0.2">
      <c r="C105" s="205"/>
      <c r="D105" s="31"/>
      <c r="H105" s="212"/>
      <c r="S105" s="191"/>
      <c r="T105" s="191"/>
      <c r="U105" s="191"/>
      <c r="V105" s="192"/>
      <c r="W105" s="191"/>
      <c r="X105" s="191"/>
      <c r="Y105" s="191"/>
      <c r="Z105" s="191"/>
      <c r="AA105" s="191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</row>
    <row r="106" spans="1:61" x14ac:dyDescent="0.2">
      <c r="H106" s="212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</row>
    <row r="107" spans="1:61" s="57" customFormat="1" ht="13.5" thickBot="1" x14ac:dyDescent="0.25">
      <c r="A107" s="132"/>
      <c r="B107" s="4"/>
      <c r="C107" s="63"/>
      <c r="D107" s="70"/>
      <c r="E107" s="153"/>
      <c r="F107" s="70"/>
      <c r="G107" s="66"/>
      <c r="H107" s="212"/>
      <c r="I107" s="213"/>
      <c r="J107" s="213"/>
      <c r="K107" s="213"/>
      <c r="L107" s="3"/>
      <c r="M107" s="4"/>
      <c r="N107" s="1"/>
      <c r="O107" s="1"/>
      <c r="P107" s="1"/>
      <c r="Q107" s="1"/>
      <c r="R107" s="1"/>
      <c r="S107" s="1"/>
      <c r="T107" s="1"/>
      <c r="U107" s="1"/>
      <c r="V107" s="45"/>
      <c r="W107" s="1"/>
      <c r="X107" s="1"/>
      <c r="Y107" s="1"/>
      <c r="Z107" s="1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</row>
    <row r="108" spans="1:61" ht="13.5" thickTop="1" x14ac:dyDescent="0.2">
      <c r="H108" s="212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</row>
    <row r="109" spans="1:61" x14ac:dyDescent="0.2">
      <c r="H109" s="212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</row>
    <row r="110" spans="1:61" x14ac:dyDescent="0.2">
      <c r="H110" s="212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</row>
    <row r="111" spans="1:61" x14ac:dyDescent="0.2">
      <c r="H111" s="212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</row>
    <row r="112" spans="1:61" s="2" customFormat="1" x14ac:dyDescent="0.2">
      <c r="A112" s="132"/>
      <c r="B112" s="4"/>
      <c r="C112" s="63"/>
      <c r="D112" s="70"/>
      <c r="E112" s="153"/>
      <c r="F112" s="70"/>
      <c r="G112" s="66"/>
      <c r="H112" s="212"/>
      <c r="I112" s="213"/>
      <c r="J112" s="213"/>
      <c r="K112" s="213"/>
      <c r="L112" s="3"/>
      <c r="M112" s="4"/>
      <c r="N112" s="1"/>
      <c r="O112" s="1"/>
      <c r="P112" s="1"/>
      <c r="Q112" s="1"/>
      <c r="R112" s="1"/>
      <c r="S112" s="1"/>
      <c r="T112" s="1"/>
      <c r="U112" s="1"/>
      <c r="V112" s="45"/>
      <c r="W112" s="1"/>
      <c r="X112" s="1"/>
      <c r="Y112" s="1"/>
      <c r="Z112" s="1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</row>
    <row r="113" spans="1:61" x14ac:dyDescent="0.2">
      <c r="H113" s="212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</row>
    <row r="114" spans="1:61" x14ac:dyDescent="0.2">
      <c r="H114" s="212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</row>
    <row r="115" spans="1:61" x14ac:dyDescent="0.2">
      <c r="H115" s="212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</row>
    <row r="116" spans="1:61" x14ac:dyDescent="0.2">
      <c r="H116" s="212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</row>
    <row r="117" spans="1:61" s="57" customFormat="1" ht="13.5" thickBot="1" x14ac:dyDescent="0.25">
      <c r="A117" s="132"/>
      <c r="B117" s="4"/>
      <c r="C117" s="63"/>
      <c r="D117" s="70"/>
      <c r="E117" s="153"/>
      <c r="F117" s="70"/>
      <c r="G117" s="66"/>
      <c r="H117" s="212"/>
      <c r="I117" s="213"/>
      <c r="J117" s="213"/>
      <c r="K117" s="213"/>
      <c r="L117" s="3"/>
      <c r="M117" s="4"/>
      <c r="N117" s="1"/>
      <c r="O117" s="1"/>
      <c r="P117" s="1"/>
      <c r="Q117" s="1"/>
      <c r="R117" s="1"/>
      <c r="S117" s="1"/>
      <c r="T117" s="1"/>
      <c r="U117" s="1"/>
      <c r="V117" s="45"/>
      <c r="W117" s="1"/>
      <c r="X117" s="1"/>
      <c r="Y117" s="1"/>
      <c r="Z117" s="1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</row>
    <row r="118" spans="1:61" ht="13.5" thickTop="1" x14ac:dyDescent="0.2">
      <c r="H118" s="212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</row>
    <row r="119" spans="1:61" x14ac:dyDescent="0.2">
      <c r="H119" s="212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</row>
    <row r="120" spans="1:61" x14ac:dyDescent="0.2">
      <c r="H120" s="212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</row>
    <row r="121" spans="1:61" x14ac:dyDescent="0.2">
      <c r="H121" s="212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</row>
    <row r="122" spans="1:61" s="57" customFormat="1" ht="13.5" thickBot="1" x14ac:dyDescent="0.25">
      <c r="A122" s="132"/>
      <c r="B122" s="4"/>
      <c r="C122" s="63"/>
      <c r="D122" s="70"/>
      <c r="E122" s="153"/>
      <c r="F122" s="70"/>
      <c r="G122" s="66"/>
      <c r="H122" s="212"/>
      <c r="I122" s="213"/>
      <c r="J122" s="213"/>
      <c r="K122" s="213"/>
      <c r="L122" s="3"/>
      <c r="M122" s="4"/>
      <c r="N122" s="1"/>
      <c r="O122" s="1"/>
      <c r="P122" s="1"/>
      <c r="Q122" s="1"/>
      <c r="R122" s="1"/>
      <c r="S122" s="1"/>
      <c r="T122" s="1"/>
      <c r="U122" s="1"/>
      <c r="V122" s="45"/>
      <c r="W122" s="1"/>
      <c r="X122" s="1"/>
      <c r="Y122" s="1"/>
      <c r="Z122" s="1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</row>
    <row r="123" spans="1:61" ht="13.5" thickTop="1" x14ac:dyDescent="0.2">
      <c r="H123" s="212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</row>
    <row r="124" spans="1:61" x14ac:dyDescent="0.2">
      <c r="H124" s="212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</row>
    <row r="125" spans="1:61" x14ac:dyDescent="0.2">
      <c r="H125" s="212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</row>
    <row r="126" spans="1:61" x14ac:dyDescent="0.2">
      <c r="H126" s="212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</row>
    <row r="127" spans="1:61" s="2" customFormat="1" x14ac:dyDescent="0.2">
      <c r="A127" s="132"/>
      <c r="B127" s="4"/>
      <c r="C127" s="63"/>
      <c r="D127" s="70"/>
      <c r="E127" s="153"/>
      <c r="F127" s="70"/>
      <c r="G127" s="66"/>
      <c r="H127" s="212"/>
      <c r="I127" s="213"/>
      <c r="J127" s="213"/>
      <c r="K127" s="213"/>
      <c r="L127" s="3"/>
      <c r="M127" s="4"/>
      <c r="N127" s="1"/>
      <c r="O127" s="1"/>
      <c r="P127" s="1"/>
      <c r="Q127" s="1"/>
      <c r="R127" s="1"/>
      <c r="S127" s="1"/>
      <c r="T127" s="1"/>
      <c r="U127" s="1"/>
      <c r="V127" s="45"/>
      <c r="W127" s="1"/>
      <c r="X127" s="1"/>
      <c r="Y127" s="1"/>
      <c r="Z127" s="1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</row>
    <row r="128" spans="1:61" x14ac:dyDescent="0.2">
      <c r="H128" s="212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</row>
    <row r="129" spans="1:61" x14ac:dyDescent="0.2">
      <c r="H129" s="212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</row>
    <row r="130" spans="1:61" x14ac:dyDescent="0.2">
      <c r="H130" s="212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</row>
    <row r="131" spans="1:61" x14ac:dyDescent="0.2">
      <c r="H131" s="212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</row>
    <row r="132" spans="1:61" s="57" customFormat="1" ht="13.5" thickBot="1" x14ac:dyDescent="0.25">
      <c r="A132" s="132"/>
      <c r="B132" s="4"/>
      <c r="C132" s="63"/>
      <c r="D132" s="70"/>
      <c r="E132" s="153"/>
      <c r="F132" s="70"/>
      <c r="G132" s="66"/>
      <c r="H132" s="212"/>
      <c r="I132" s="213"/>
      <c r="J132" s="213"/>
      <c r="K132" s="213"/>
      <c r="L132" s="3"/>
      <c r="M132" s="4"/>
      <c r="N132" s="1"/>
      <c r="O132" s="1"/>
      <c r="P132" s="1"/>
      <c r="Q132" s="1"/>
      <c r="R132" s="1"/>
      <c r="S132" s="1"/>
      <c r="T132" s="1"/>
      <c r="U132" s="1"/>
      <c r="V132" s="45"/>
      <c r="W132" s="1"/>
      <c r="X132" s="1"/>
      <c r="Y132" s="1"/>
      <c r="Z132" s="1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</row>
    <row r="133" spans="1:61" ht="13.5" thickTop="1" x14ac:dyDescent="0.2">
      <c r="H133" s="212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</row>
    <row r="134" spans="1:61" x14ac:dyDescent="0.2">
      <c r="H134" s="212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</row>
    <row r="135" spans="1:61" x14ac:dyDescent="0.2">
      <c r="H135" s="212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</row>
    <row r="136" spans="1:61" x14ac:dyDescent="0.2">
      <c r="H136" s="212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</row>
    <row r="137" spans="1:61" s="57" customFormat="1" ht="13.5" thickBot="1" x14ac:dyDescent="0.25">
      <c r="A137" s="132"/>
      <c r="B137" s="4"/>
      <c r="C137" s="63"/>
      <c r="D137" s="70"/>
      <c r="E137" s="153"/>
      <c r="F137" s="70"/>
      <c r="G137" s="66"/>
      <c r="H137" s="212"/>
      <c r="I137" s="213"/>
      <c r="J137" s="213"/>
      <c r="K137" s="213"/>
      <c r="L137" s="3"/>
      <c r="M137" s="4"/>
      <c r="N137" s="1"/>
      <c r="O137" s="1"/>
      <c r="P137" s="1"/>
      <c r="Q137" s="1"/>
      <c r="R137" s="1"/>
      <c r="S137" s="1"/>
      <c r="T137" s="1"/>
      <c r="U137" s="1"/>
      <c r="V137" s="45"/>
      <c r="W137" s="1"/>
      <c r="X137" s="1"/>
      <c r="Y137" s="1"/>
      <c r="Z137" s="1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</row>
    <row r="138" spans="1:61" ht="13.5" thickTop="1" x14ac:dyDescent="0.2">
      <c r="H138" s="212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</row>
    <row r="139" spans="1:61" x14ac:dyDescent="0.2">
      <c r="H139" s="212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</row>
    <row r="140" spans="1:61" x14ac:dyDescent="0.2">
      <c r="H140" s="212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</row>
    <row r="141" spans="1:61" x14ac:dyDescent="0.2">
      <c r="H141" s="212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</row>
    <row r="142" spans="1:61" s="57" customFormat="1" ht="13.5" thickBot="1" x14ac:dyDescent="0.25">
      <c r="A142" s="132"/>
      <c r="B142" s="4"/>
      <c r="C142" s="63"/>
      <c r="D142" s="70"/>
      <c r="E142" s="153"/>
      <c r="F142" s="70"/>
      <c r="G142" s="66"/>
      <c r="H142" s="212"/>
      <c r="I142" s="213"/>
      <c r="J142" s="213"/>
      <c r="K142" s="213"/>
      <c r="L142" s="3"/>
      <c r="M142" s="4"/>
      <c r="N142" s="1"/>
      <c r="O142" s="1"/>
      <c r="P142" s="1"/>
      <c r="Q142" s="1"/>
      <c r="R142" s="1"/>
      <c r="S142" s="1"/>
      <c r="T142" s="1"/>
      <c r="U142" s="1"/>
      <c r="V142" s="45"/>
      <c r="W142" s="1"/>
      <c r="X142" s="1"/>
      <c r="Y142" s="1"/>
      <c r="Z142" s="1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</row>
    <row r="143" spans="1:61" ht="13.5" thickTop="1" x14ac:dyDescent="0.2">
      <c r="H143" s="212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</row>
    <row r="144" spans="1:61" x14ac:dyDescent="0.2">
      <c r="H144" s="212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</row>
    <row r="145" spans="1:61" x14ac:dyDescent="0.2">
      <c r="H145" s="212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</row>
    <row r="146" spans="1:61" x14ac:dyDescent="0.2">
      <c r="H146" s="212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</row>
    <row r="147" spans="1:61" s="2" customFormat="1" x14ac:dyDescent="0.2">
      <c r="A147" s="132"/>
      <c r="B147" s="4"/>
      <c r="C147" s="63"/>
      <c r="D147" s="70"/>
      <c r="E147" s="153"/>
      <c r="F147" s="70"/>
      <c r="G147" s="66"/>
      <c r="H147" s="212"/>
      <c r="I147" s="213"/>
      <c r="J147" s="213"/>
      <c r="K147" s="213"/>
      <c r="L147" s="3"/>
      <c r="M147" s="4"/>
      <c r="N147" s="1"/>
      <c r="O147" s="1"/>
      <c r="P147" s="1"/>
      <c r="Q147" s="1"/>
      <c r="R147" s="1"/>
      <c r="S147" s="1"/>
      <c r="T147" s="1"/>
      <c r="U147" s="1"/>
      <c r="V147" s="45"/>
      <c r="W147" s="1"/>
      <c r="X147" s="1"/>
      <c r="Y147" s="1"/>
      <c r="Z147" s="1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</row>
    <row r="148" spans="1:61" x14ac:dyDescent="0.2">
      <c r="H148" s="212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</row>
    <row r="149" spans="1:61" x14ac:dyDescent="0.2">
      <c r="H149" s="212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</row>
    <row r="150" spans="1:61" x14ac:dyDescent="0.2">
      <c r="H150" s="212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</row>
    <row r="151" spans="1:61" x14ac:dyDescent="0.2">
      <c r="H151" s="212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</row>
    <row r="152" spans="1:61" s="57" customFormat="1" ht="13.5" thickBot="1" x14ac:dyDescent="0.25">
      <c r="A152" s="132"/>
      <c r="B152" s="4"/>
      <c r="C152" s="63"/>
      <c r="D152" s="70"/>
      <c r="E152" s="153"/>
      <c r="F152" s="70"/>
      <c r="G152" s="66"/>
      <c r="H152" s="212"/>
      <c r="I152" s="213"/>
      <c r="J152" s="213"/>
      <c r="K152" s="213"/>
      <c r="L152" s="3"/>
      <c r="M152" s="4"/>
      <c r="N152" s="1"/>
      <c r="O152" s="1"/>
      <c r="P152" s="1"/>
      <c r="Q152" s="1"/>
      <c r="R152" s="1"/>
      <c r="S152" s="1"/>
      <c r="T152" s="1"/>
      <c r="U152" s="1"/>
      <c r="V152" s="45"/>
      <c r="W152" s="1"/>
      <c r="X152" s="1"/>
      <c r="Y152" s="1"/>
      <c r="Z152" s="1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</row>
    <row r="153" spans="1:61" ht="13.5" thickTop="1" x14ac:dyDescent="0.2">
      <c r="H153" s="212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</row>
    <row r="154" spans="1:61" x14ac:dyDescent="0.2">
      <c r="H154" s="212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</row>
    <row r="155" spans="1:61" x14ac:dyDescent="0.2">
      <c r="H155" s="212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</row>
    <row r="156" spans="1:61" x14ac:dyDescent="0.2">
      <c r="H156" s="212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</row>
    <row r="157" spans="1:61" s="57" customFormat="1" ht="13.5" thickBot="1" x14ac:dyDescent="0.25">
      <c r="A157" s="132"/>
      <c r="B157" s="4"/>
      <c r="C157" s="63"/>
      <c r="D157" s="70"/>
      <c r="E157" s="153"/>
      <c r="F157" s="70"/>
      <c r="G157" s="66"/>
      <c r="H157" s="212"/>
      <c r="I157" s="213"/>
      <c r="J157" s="213"/>
      <c r="K157" s="213"/>
      <c r="L157" s="3"/>
      <c r="M157" s="4"/>
      <c r="N157" s="1"/>
      <c r="O157" s="1"/>
      <c r="P157" s="1"/>
      <c r="Q157" s="1"/>
      <c r="R157" s="1"/>
      <c r="S157" s="1"/>
      <c r="T157" s="1"/>
      <c r="U157" s="1"/>
      <c r="V157" s="45"/>
      <c r="W157" s="1"/>
      <c r="X157" s="1"/>
      <c r="Y157" s="1"/>
      <c r="Z157" s="1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</row>
    <row r="158" spans="1:61" ht="13.5" thickTop="1" x14ac:dyDescent="0.2">
      <c r="H158" s="212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</row>
    <row r="159" spans="1:61" x14ac:dyDescent="0.2">
      <c r="H159" s="212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</row>
    <row r="160" spans="1:61" x14ac:dyDescent="0.2">
      <c r="H160" s="212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</row>
    <row r="161" spans="1:61" x14ac:dyDescent="0.2">
      <c r="H161" s="212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</row>
    <row r="162" spans="1:61" s="2" customFormat="1" x14ac:dyDescent="0.2">
      <c r="A162" s="132"/>
      <c r="B162" s="4"/>
      <c r="C162" s="63"/>
      <c r="D162" s="70"/>
      <c r="E162" s="153"/>
      <c r="F162" s="70"/>
      <c r="G162" s="66"/>
      <c r="H162" s="212"/>
      <c r="I162" s="213"/>
      <c r="J162" s="213"/>
      <c r="K162" s="213"/>
      <c r="L162" s="3"/>
      <c r="M162" s="4"/>
      <c r="N162" s="1"/>
      <c r="O162" s="1"/>
      <c r="P162" s="1"/>
      <c r="Q162" s="1"/>
      <c r="R162" s="1"/>
      <c r="S162" s="1"/>
      <c r="T162" s="1"/>
      <c r="U162" s="1"/>
      <c r="V162" s="45"/>
      <c r="W162" s="1"/>
      <c r="X162" s="1"/>
      <c r="Y162" s="1"/>
      <c r="Z162" s="1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</row>
    <row r="163" spans="1:61" x14ac:dyDescent="0.2">
      <c r="H163" s="212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</row>
    <row r="164" spans="1:61" x14ac:dyDescent="0.2">
      <c r="H164" s="212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</row>
    <row r="165" spans="1:61" x14ac:dyDescent="0.2">
      <c r="H165" s="212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</row>
    <row r="166" spans="1:61" x14ac:dyDescent="0.2">
      <c r="H166" s="212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</row>
    <row r="167" spans="1:61" s="57" customFormat="1" ht="13.5" thickBot="1" x14ac:dyDescent="0.25">
      <c r="A167" s="132"/>
      <c r="B167" s="4"/>
      <c r="C167" s="63"/>
      <c r="D167" s="70"/>
      <c r="E167" s="153"/>
      <c r="F167" s="70"/>
      <c r="G167" s="66"/>
      <c r="H167" s="212"/>
      <c r="I167" s="213"/>
      <c r="J167" s="213"/>
      <c r="K167" s="213"/>
      <c r="L167" s="3"/>
      <c r="M167" s="4"/>
      <c r="N167" s="1"/>
      <c r="O167" s="1"/>
      <c r="P167" s="1"/>
      <c r="Q167" s="1"/>
      <c r="R167" s="1"/>
      <c r="S167" s="1"/>
      <c r="T167" s="1"/>
      <c r="U167" s="1"/>
      <c r="V167" s="45"/>
      <c r="W167" s="1"/>
      <c r="X167" s="1"/>
      <c r="Y167" s="1"/>
      <c r="Z167" s="1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</row>
    <row r="168" spans="1:61" ht="13.5" thickTop="1" x14ac:dyDescent="0.2">
      <c r="H168" s="212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</row>
    <row r="169" spans="1:61" x14ac:dyDescent="0.2">
      <c r="H169" s="212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</row>
    <row r="170" spans="1:61" x14ac:dyDescent="0.2">
      <c r="H170" s="212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</row>
    <row r="171" spans="1:61" x14ac:dyDescent="0.2">
      <c r="H171" s="212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</row>
    <row r="172" spans="1:61" s="2" customFormat="1" x14ac:dyDescent="0.2">
      <c r="A172" s="132"/>
      <c r="B172" s="4"/>
      <c r="C172" s="63"/>
      <c r="D172" s="70"/>
      <c r="E172" s="153"/>
      <c r="F172" s="70"/>
      <c r="G172" s="66"/>
      <c r="H172" s="212"/>
      <c r="I172" s="213"/>
      <c r="J172" s="213"/>
      <c r="K172" s="213"/>
      <c r="L172" s="3"/>
      <c r="M172" s="4"/>
      <c r="N172" s="1"/>
      <c r="O172" s="1"/>
      <c r="P172" s="1"/>
      <c r="Q172" s="1"/>
      <c r="R172" s="1"/>
      <c r="S172" s="1"/>
      <c r="T172" s="1"/>
      <c r="U172" s="1"/>
      <c r="V172" s="45"/>
      <c r="W172" s="1"/>
      <c r="X172" s="1"/>
      <c r="Y172" s="1"/>
      <c r="Z172" s="1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</row>
    <row r="173" spans="1:61" x14ac:dyDescent="0.2">
      <c r="H173" s="212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</row>
    <row r="174" spans="1:61" x14ac:dyDescent="0.2">
      <c r="H174" s="212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</row>
    <row r="175" spans="1:61" x14ac:dyDescent="0.2">
      <c r="H175" s="212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</row>
    <row r="176" spans="1:61" x14ac:dyDescent="0.2">
      <c r="H176" s="212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</row>
    <row r="177" spans="1:61" s="57" customFormat="1" ht="13.5" thickBot="1" x14ac:dyDescent="0.25">
      <c r="A177" s="132"/>
      <c r="B177" s="4"/>
      <c r="C177" s="63"/>
      <c r="D177" s="70"/>
      <c r="E177" s="153"/>
      <c r="F177" s="70"/>
      <c r="G177" s="66"/>
      <c r="H177" s="212"/>
      <c r="I177" s="213"/>
      <c r="J177" s="213"/>
      <c r="K177" s="213"/>
      <c r="L177" s="3"/>
      <c r="M177" s="4"/>
      <c r="N177" s="1"/>
      <c r="O177" s="1"/>
      <c r="P177" s="1"/>
      <c r="Q177" s="1"/>
      <c r="R177" s="1"/>
      <c r="S177" s="1"/>
      <c r="T177" s="1"/>
      <c r="U177" s="1"/>
      <c r="V177" s="45"/>
      <c r="W177" s="1"/>
      <c r="X177" s="1"/>
      <c r="Y177" s="1"/>
      <c r="Z177" s="1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</row>
    <row r="178" spans="1:61" ht="13.5" thickTop="1" x14ac:dyDescent="0.2">
      <c r="H178" s="212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</row>
    <row r="179" spans="1:61" x14ac:dyDescent="0.2">
      <c r="H179" s="212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</row>
    <row r="180" spans="1:61" x14ac:dyDescent="0.2">
      <c r="H180" s="212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</row>
    <row r="181" spans="1:61" x14ac:dyDescent="0.2">
      <c r="H181" s="212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</row>
    <row r="182" spans="1:61" s="57" customFormat="1" ht="13.5" thickBot="1" x14ac:dyDescent="0.25">
      <c r="A182" s="132"/>
      <c r="B182" s="4"/>
      <c r="C182" s="63"/>
      <c r="D182" s="70"/>
      <c r="E182" s="153"/>
      <c r="F182" s="70"/>
      <c r="G182" s="66"/>
      <c r="H182" s="212"/>
      <c r="I182" s="213"/>
      <c r="J182" s="213"/>
      <c r="K182" s="213"/>
      <c r="L182" s="3"/>
      <c r="M182" s="4"/>
      <c r="N182" s="1"/>
      <c r="O182" s="1"/>
      <c r="P182" s="1"/>
      <c r="Q182" s="1"/>
      <c r="R182" s="1"/>
      <c r="S182" s="1"/>
      <c r="T182" s="1"/>
      <c r="U182" s="1"/>
      <c r="V182" s="45"/>
      <c r="W182" s="1"/>
      <c r="X182" s="1"/>
      <c r="Y182" s="1"/>
      <c r="Z182" s="1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</row>
    <row r="183" spans="1:61" ht="13.5" thickTop="1" x14ac:dyDescent="0.2">
      <c r="H183" s="212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</row>
    <row r="184" spans="1:61" x14ac:dyDescent="0.2">
      <c r="H184" s="212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</row>
    <row r="185" spans="1:61" x14ac:dyDescent="0.2">
      <c r="H185" s="212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</row>
    <row r="186" spans="1:61" x14ac:dyDescent="0.2">
      <c r="H186" s="212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</row>
    <row r="187" spans="1:61" s="57" customFormat="1" ht="13.5" thickBot="1" x14ac:dyDescent="0.25">
      <c r="A187" s="132"/>
      <c r="B187" s="4"/>
      <c r="C187" s="63"/>
      <c r="D187" s="70"/>
      <c r="E187" s="153"/>
      <c r="F187" s="70"/>
      <c r="G187" s="66"/>
      <c r="H187" s="212"/>
      <c r="I187" s="213"/>
      <c r="J187" s="213"/>
      <c r="K187" s="213"/>
      <c r="L187" s="3"/>
      <c r="M187" s="4"/>
      <c r="N187" s="1"/>
      <c r="O187" s="1"/>
      <c r="P187" s="1"/>
      <c r="Q187" s="1"/>
      <c r="R187" s="1"/>
      <c r="S187" s="1"/>
      <c r="T187" s="1"/>
      <c r="U187" s="1"/>
      <c r="V187" s="45"/>
      <c r="W187" s="1"/>
      <c r="X187" s="1"/>
      <c r="Y187" s="1"/>
      <c r="Z187" s="1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</row>
    <row r="188" spans="1:61" ht="13.5" thickTop="1" x14ac:dyDescent="0.2">
      <c r="H188" s="212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</row>
    <row r="189" spans="1:61" x14ac:dyDescent="0.2">
      <c r="H189" s="212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</row>
    <row r="190" spans="1:61" x14ac:dyDescent="0.2">
      <c r="H190" s="212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</row>
    <row r="191" spans="1:61" x14ac:dyDescent="0.2">
      <c r="H191" s="212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</row>
    <row r="192" spans="1:61" s="2" customFormat="1" x14ac:dyDescent="0.2">
      <c r="A192" s="132"/>
      <c r="B192" s="4"/>
      <c r="C192" s="63"/>
      <c r="D192" s="70"/>
      <c r="E192" s="153"/>
      <c r="F192" s="70"/>
      <c r="G192" s="66"/>
      <c r="H192" s="212"/>
      <c r="I192" s="213"/>
      <c r="J192" s="213"/>
      <c r="K192" s="213"/>
      <c r="L192" s="3"/>
      <c r="M192" s="4"/>
      <c r="N192" s="1"/>
      <c r="O192" s="1"/>
      <c r="P192" s="1"/>
      <c r="Q192" s="1"/>
      <c r="R192" s="1"/>
      <c r="S192" s="1"/>
      <c r="T192" s="1"/>
      <c r="U192" s="1"/>
      <c r="V192" s="45"/>
      <c r="W192" s="1"/>
      <c r="X192" s="1"/>
      <c r="Y192" s="1"/>
      <c r="Z192" s="1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</row>
    <row r="193" spans="1:61" x14ac:dyDescent="0.2">
      <c r="H193" s="212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</row>
    <row r="194" spans="1:61" x14ac:dyDescent="0.2">
      <c r="H194" s="212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</row>
    <row r="195" spans="1:61" x14ac:dyDescent="0.2">
      <c r="H195" s="212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</row>
    <row r="196" spans="1:61" x14ac:dyDescent="0.2">
      <c r="H196" s="212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</row>
    <row r="197" spans="1:61" s="57" customFormat="1" ht="13.5" thickBot="1" x14ac:dyDescent="0.25">
      <c r="A197" s="132"/>
      <c r="B197" s="4"/>
      <c r="C197" s="63"/>
      <c r="D197" s="70"/>
      <c r="E197" s="153"/>
      <c r="F197" s="70"/>
      <c r="G197" s="66"/>
      <c r="H197" s="212"/>
      <c r="I197" s="213"/>
      <c r="J197" s="213"/>
      <c r="K197" s="213"/>
      <c r="L197" s="3"/>
      <c r="M197" s="4"/>
      <c r="N197" s="1"/>
      <c r="O197" s="1"/>
      <c r="P197" s="1"/>
      <c r="Q197" s="1"/>
      <c r="R197" s="1"/>
      <c r="S197" s="1"/>
      <c r="T197" s="1"/>
      <c r="U197" s="1"/>
      <c r="V197" s="45"/>
      <c r="W197" s="1"/>
      <c r="X197" s="1"/>
      <c r="Y197" s="1"/>
      <c r="Z197" s="1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</row>
    <row r="198" spans="1:61" ht="13.5" thickTop="1" x14ac:dyDescent="0.2">
      <c r="H198" s="212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</row>
    <row r="199" spans="1:61" x14ac:dyDescent="0.2">
      <c r="H199" s="212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</row>
    <row r="200" spans="1:61" x14ac:dyDescent="0.2">
      <c r="H200" s="212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</row>
    <row r="201" spans="1:61" x14ac:dyDescent="0.2">
      <c r="H201" s="212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</row>
    <row r="202" spans="1:61" s="2" customFormat="1" x14ac:dyDescent="0.2">
      <c r="A202" s="132"/>
      <c r="B202" s="4"/>
      <c r="C202" s="63"/>
      <c r="D202" s="70"/>
      <c r="E202" s="153"/>
      <c r="F202" s="70"/>
      <c r="G202" s="66"/>
      <c r="H202" s="212"/>
      <c r="I202" s="213"/>
      <c r="J202" s="213"/>
      <c r="K202" s="213"/>
      <c r="L202" s="3"/>
      <c r="M202" s="4"/>
      <c r="N202" s="1"/>
      <c r="O202" s="1"/>
      <c r="P202" s="1"/>
      <c r="Q202" s="1"/>
      <c r="R202" s="1"/>
      <c r="S202" s="1"/>
      <c r="T202" s="1"/>
      <c r="U202" s="1"/>
      <c r="V202" s="45"/>
      <c r="W202" s="1"/>
      <c r="X202" s="1"/>
      <c r="Y202" s="1"/>
      <c r="Z202" s="1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</row>
    <row r="203" spans="1:61" x14ac:dyDescent="0.2">
      <c r="H203" s="212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  <c r="BD203" s="3"/>
      <c r="BE203" s="3"/>
      <c r="BF203" s="3"/>
      <c r="BG203" s="3"/>
      <c r="BH203" s="3"/>
      <c r="BI203" s="3"/>
    </row>
    <row r="204" spans="1:61" x14ac:dyDescent="0.2">
      <c r="H204" s="212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</row>
    <row r="205" spans="1:61" x14ac:dyDescent="0.2">
      <c r="H205" s="212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</row>
    <row r="206" spans="1:61" x14ac:dyDescent="0.2">
      <c r="H206" s="212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</row>
    <row r="207" spans="1:61" s="57" customFormat="1" ht="13.5" thickBot="1" x14ac:dyDescent="0.25">
      <c r="A207" s="132"/>
      <c r="B207" s="4"/>
      <c r="C207" s="63"/>
      <c r="D207" s="70"/>
      <c r="E207" s="153"/>
      <c r="F207" s="70"/>
      <c r="G207" s="66"/>
      <c r="H207" s="212"/>
      <c r="I207" s="213"/>
      <c r="J207" s="213"/>
      <c r="K207" s="213"/>
      <c r="L207" s="3"/>
      <c r="M207" s="4"/>
      <c r="N207" s="1"/>
      <c r="O207" s="1"/>
      <c r="P207" s="1"/>
      <c r="Q207" s="1"/>
      <c r="R207" s="1"/>
      <c r="S207" s="1"/>
      <c r="T207" s="1"/>
      <c r="U207" s="1"/>
      <c r="V207" s="45"/>
      <c r="W207" s="1"/>
      <c r="X207" s="1"/>
      <c r="Y207" s="1"/>
      <c r="Z207" s="1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</row>
    <row r="208" spans="1:61" ht="13.5" thickTop="1" x14ac:dyDescent="0.2">
      <c r="H208" s="212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</row>
    <row r="209" spans="1:61" x14ac:dyDescent="0.2">
      <c r="H209" s="212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</row>
    <row r="210" spans="1:61" x14ac:dyDescent="0.2">
      <c r="H210" s="212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</row>
    <row r="211" spans="1:61" x14ac:dyDescent="0.2">
      <c r="H211" s="212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</row>
    <row r="212" spans="1:61" s="2" customFormat="1" x14ac:dyDescent="0.2">
      <c r="A212" s="132"/>
      <c r="B212" s="4"/>
      <c r="C212" s="63"/>
      <c r="D212" s="70"/>
      <c r="E212" s="153"/>
      <c r="F212" s="70"/>
      <c r="G212" s="66"/>
      <c r="H212" s="212"/>
      <c r="I212" s="213"/>
      <c r="J212" s="213"/>
      <c r="K212" s="213"/>
      <c r="L212" s="3"/>
      <c r="M212" s="4"/>
      <c r="N212" s="1"/>
      <c r="O212" s="1"/>
      <c r="P212" s="1"/>
      <c r="Q212" s="1"/>
      <c r="R212" s="1"/>
      <c r="S212" s="1"/>
      <c r="T212" s="1"/>
      <c r="U212" s="1"/>
      <c r="V212" s="45"/>
      <c r="W212" s="1"/>
      <c r="X212" s="1"/>
      <c r="Y212" s="1"/>
      <c r="Z212" s="1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</row>
    <row r="213" spans="1:61" x14ac:dyDescent="0.2">
      <c r="H213" s="212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</row>
    <row r="214" spans="1:61" x14ac:dyDescent="0.2">
      <c r="H214" s="212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</row>
    <row r="215" spans="1:61" x14ac:dyDescent="0.2">
      <c r="H215" s="212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</row>
    <row r="216" spans="1:61" x14ac:dyDescent="0.2">
      <c r="H216" s="212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</row>
    <row r="217" spans="1:61" s="57" customFormat="1" ht="13.5" thickBot="1" x14ac:dyDescent="0.25">
      <c r="A217" s="132"/>
      <c r="B217" s="4"/>
      <c r="C217" s="63"/>
      <c r="D217" s="70"/>
      <c r="E217" s="153"/>
      <c r="F217" s="70"/>
      <c r="G217" s="66"/>
      <c r="H217" s="212"/>
      <c r="I217" s="213"/>
      <c r="J217" s="213"/>
      <c r="K217" s="213"/>
      <c r="L217" s="3"/>
      <c r="M217" s="4"/>
      <c r="N217" s="1"/>
      <c r="O217" s="1"/>
      <c r="P217" s="1"/>
      <c r="Q217" s="1"/>
      <c r="R217" s="1"/>
      <c r="S217" s="1"/>
      <c r="T217" s="1"/>
      <c r="U217" s="1"/>
      <c r="V217" s="45"/>
      <c r="W217" s="1"/>
      <c r="X217" s="1"/>
      <c r="Y217" s="1"/>
      <c r="Z217" s="1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</row>
    <row r="218" spans="1:61" ht="13.5" thickTop="1" x14ac:dyDescent="0.2">
      <c r="H218" s="212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</row>
    <row r="219" spans="1:61" x14ac:dyDescent="0.2">
      <c r="H219" s="212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</row>
    <row r="220" spans="1:61" x14ac:dyDescent="0.2">
      <c r="H220" s="212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</row>
    <row r="221" spans="1:61" x14ac:dyDescent="0.2">
      <c r="H221" s="212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</row>
    <row r="222" spans="1:61" s="2" customFormat="1" x14ac:dyDescent="0.2">
      <c r="A222" s="132"/>
      <c r="B222" s="4"/>
      <c r="C222" s="63"/>
      <c r="D222" s="70"/>
      <c r="E222" s="153"/>
      <c r="F222" s="70"/>
      <c r="G222" s="66"/>
      <c r="H222" s="212"/>
      <c r="I222" s="213"/>
      <c r="J222" s="213"/>
      <c r="K222" s="213"/>
      <c r="L222" s="3"/>
      <c r="M222" s="4"/>
      <c r="N222" s="1"/>
      <c r="O222" s="1"/>
      <c r="P222" s="1"/>
      <c r="Q222" s="1"/>
      <c r="R222" s="1"/>
      <c r="S222" s="1"/>
      <c r="T222" s="1"/>
      <c r="U222" s="1"/>
      <c r="V222" s="45"/>
      <c r="W222" s="1"/>
      <c r="X222" s="1"/>
      <c r="Y222" s="1"/>
      <c r="Z222" s="1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</row>
    <row r="223" spans="1:61" x14ac:dyDescent="0.2">
      <c r="H223" s="212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</row>
    <row r="224" spans="1:61" x14ac:dyDescent="0.2">
      <c r="H224" s="212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</row>
    <row r="225" spans="1:61" x14ac:dyDescent="0.2">
      <c r="H225" s="212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</row>
    <row r="226" spans="1:61" x14ac:dyDescent="0.2">
      <c r="H226" s="212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</row>
    <row r="227" spans="1:61" s="2" customFormat="1" x14ac:dyDescent="0.2">
      <c r="A227" s="132"/>
      <c r="B227" s="4"/>
      <c r="C227" s="63"/>
      <c r="D227" s="70"/>
      <c r="E227" s="153"/>
      <c r="F227" s="70"/>
      <c r="G227" s="66"/>
      <c r="H227" s="212"/>
      <c r="I227" s="213"/>
      <c r="J227" s="213"/>
      <c r="K227" s="213"/>
      <c r="L227" s="3"/>
      <c r="M227" s="4"/>
      <c r="N227" s="1"/>
      <c r="O227" s="1"/>
      <c r="P227" s="1"/>
      <c r="Q227" s="1"/>
      <c r="R227" s="1"/>
      <c r="S227" s="1"/>
      <c r="T227" s="1"/>
      <c r="U227" s="1"/>
      <c r="V227" s="45"/>
      <c r="W227" s="1"/>
      <c r="X227" s="1"/>
      <c r="Y227" s="1"/>
      <c r="Z227" s="1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</row>
    <row r="228" spans="1:61" x14ac:dyDescent="0.2">
      <c r="H228" s="212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</row>
    <row r="229" spans="1:61" x14ac:dyDescent="0.2">
      <c r="H229" s="212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</row>
    <row r="230" spans="1:61" x14ac:dyDescent="0.2">
      <c r="H230" s="212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</row>
    <row r="231" spans="1:61" x14ac:dyDescent="0.2">
      <c r="H231" s="212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</row>
    <row r="232" spans="1:61" s="2" customFormat="1" x14ac:dyDescent="0.2">
      <c r="A232" s="132"/>
      <c r="B232" s="4"/>
      <c r="C232" s="63"/>
      <c r="D232" s="70"/>
      <c r="E232" s="153"/>
      <c r="F232" s="70"/>
      <c r="G232" s="66"/>
      <c r="H232" s="212"/>
      <c r="I232" s="213"/>
      <c r="J232" s="213"/>
      <c r="K232" s="213"/>
      <c r="L232" s="3"/>
      <c r="M232" s="4"/>
      <c r="N232" s="1"/>
      <c r="O232" s="1"/>
      <c r="P232" s="1"/>
      <c r="Q232" s="1"/>
      <c r="R232" s="1"/>
      <c r="S232" s="1"/>
      <c r="T232" s="1"/>
      <c r="U232" s="1"/>
      <c r="V232" s="45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</row>
    <row r="233" spans="1:61" x14ac:dyDescent="0.2">
      <c r="H233" s="212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</row>
    <row r="234" spans="1:61" x14ac:dyDescent="0.2">
      <c r="H234" s="212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</row>
    <row r="235" spans="1:61" x14ac:dyDescent="0.2">
      <c r="H235" s="212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</row>
    <row r="236" spans="1:61" s="3" customFormat="1" x14ac:dyDescent="0.2">
      <c r="A236" s="132"/>
      <c r="B236" s="4"/>
      <c r="C236" s="63"/>
      <c r="D236" s="70"/>
      <c r="E236" s="153"/>
      <c r="F236" s="70"/>
      <c r="G236" s="66"/>
      <c r="H236" s="212"/>
      <c r="I236" s="213"/>
      <c r="J236" s="213"/>
      <c r="K236" s="213"/>
      <c r="M236" s="4"/>
      <c r="N236" s="1"/>
      <c r="O236" s="1"/>
      <c r="P236" s="1"/>
      <c r="Q236" s="1"/>
      <c r="R236" s="1"/>
      <c r="S236" s="1"/>
      <c r="T236" s="1"/>
      <c r="U236" s="1"/>
      <c r="V236" s="45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</row>
    <row r="237" spans="1:61" s="57" customFormat="1" ht="13.5" thickBot="1" x14ac:dyDescent="0.25">
      <c r="A237" s="132"/>
      <c r="B237" s="4"/>
      <c r="C237" s="63"/>
      <c r="D237" s="70"/>
      <c r="E237" s="153"/>
      <c r="F237" s="70"/>
      <c r="G237" s="66"/>
      <c r="H237" s="212"/>
      <c r="I237" s="213"/>
      <c r="J237" s="213"/>
      <c r="K237" s="213"/>
      <c r="L237" s="3"/>
      <c r="M237" s="4"/>
      <c r="N237" s="1"/>
      <c r="O237" s="1"/>
      <c r="P237" s="1"/>
      <c r="Q237" s="1"/>
      <c r="R237" s="1"/>
      <c r="S237" s="1"/>
      <c r="T237" s="1"/>
      <c r="U237" s="1"/>
      <c r="V237" s="45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  <c r="BD237" s="3"/>
      <c r="BE237" s="3"/>
      <c r="BF237" s="3"/>
      <c r="BG237" s="3"/>
      <c r="BH237" s="3"/>
      <c r="BI237" s="3"/>
    </row>
    <row r="238" spans="1:61" ht="13.5" thickTop="1" x14ac:dyDescent="0.2">
      <c r="H238" s="212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  <c r="BD238" s="3"/>
      <c r="BE238" s="3"/>
      <c r="BF238" s="3"/>
      <c r="BG238" s="3"/>
      <c r="BH238" s="3"/>
      <c r="BI238" s="3"/>
    </row>
    <row r="239" spans="1:61" x14ac:dyDescent="0.2">
      <c r="H239" s="212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  <c r="BD239" s="3"/>
      <c r="BE239" s="3"/>
      <c r="BF239" s="3"/>
      <c r="BG239" s="3"/>
      <c r="BH239" s="3"/>
      <c r="BI239" s="3"/>
    </row>
    <row r="240" spans="1:61" x14ac:dyDescent="0.2">
      <c r="H240" s="212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  <c r="BD240" s="3"/>
      <c r="BE240" s="3"/>
      <c r="BF240" s="3"/>
      <c r="BG240" s="3"/>
      <c r="BH240" s="3"/>
      <c r="BI240" s="3"/>
    </row>
    <row r="241" spans="1:61" x14ac:dyDescent="0.2">
      <c r="H241" s="212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  <c r="BD241" s="3"/>
      <c r="BE241" s="3"/>
      <c r="BF241" s="3"/>
      <c r="BG241" s="3"/>
      <c r="BH241" s="3"/>
      <c r="BI241" s="3"/>
    </row>
    <row r="242" spans="1:61" s="2" customFormat="1" x14ac:dyDescent="0.2">
      <c r="A242" s="132"/>
      <c r="B242" s="4"/>
      <c r="C242" s="63"/>
      <c r="D242" s="70"/>
      <c r="E242" s="153"/>
      <c r="F242" s="70"/>
      <c r="G242" s="66"/>
      <c r="H242" s="212"/>
      <c r="I242" s="213"/>
      <c r="J242" s="213"/>
      <c r="K242" s="213"/>
      <c r="L242" s="3"/>
      <c r="M242" s="4"/>
      <c r="N242" s="1"/>
      <c r="O242" s="1"/>
      <c r="P242" s="1"/>
      <c r="Q242" s="1"/>
      <c r="R242" s="1"/>
      <c r="S242" s="1"/>
      <c r="T242" s="1"/>
      <c r="U242" s="1"/>
      <c r="V242" s="45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</row>
    <row r="243" spans="1:61" x14ac:dyDescent="0.2">
      <c r="H243" s="212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</row>
    <row r="244" spans="1:61" x14ac:dyDescent="0.2">
      <c r="H244" s="212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</row>
    <row r="245" spans="1:61" x14ac:dyDescent="0.2">
      <c r="H245" s="212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</row>
    <row r="246" spans="1:61" x14ac:dyDescent="0.2">
      <c r="H246" s="212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  <c r="BD246" s="3"/>
      <c r="BE246" s="3"/>
      <c r="BF246" s="3"/>
      <c r="BG246" s="3"/>
      <c r="BH246" s="3"/>
      <c r="BI246" s="3"/>
    </row>
    <row r="247" spans="1:61" x14ac:dyDescent="0.2">
      <c r="H247" s="212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  <c r="BD247" s="3"/>
      <c r="BE247" s="3"/>
      <c r="BF247" s="3"/>
      <c r="BG247" s="3"/>
      <c r="BH247" s="3"/>
      <c r="BI247" s="3"/>
    </row>
    <row r="248" spans="1:61" x14ac:dyDescent="0.2">
      <c r="H248" s="212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  <c r="BD248" s="3"/>
      <c r="BE248" s="3"/>
      <c r="BF248" s="3"/>
      <c r="BG248" s="3"/>
      <c r="BH248" s="3"/>
      <c r="BI248" s="3"/>
    </row>
    <row r="249" spans="1:61" x14ac:dyDescent="0.2">
      <c r="H249" s="212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  <c r="BD249" s="3"/>
      <c r="BE249" s="3"/>
      <c r="BF249" s="3"/>
      <c r="BG249" s="3"/>
      <c r="BH249" s="3"/>
      <c r="BI249" s="3"/>
    </row>
    <row r="250" spans="1:61" x14ac:dyDescent="0.2">
      <c r="H250" s="212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  <c r="BD250" s="3"/>
      <c r="BE250" s="3"/>
      <c r="BF250" s="3"/>
      <c r="BG250" s="3"/>
      <c r="BH250" s="3"/>
      <c r="BI250" s="3"/>
    </row>
    <row r="251" spans="1:61" x14ac:dyDescent="0.2">
      <c r="H251" s="212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  <c r="BD251" s="3"/>
      <c r="BE251" s="3"/>
      <c r="BF251" s="3"/>
      <c r="BG251" s="3"/>
      <c r="BH251" s="3"/>
      <c r="BI251" s="3"/>
    </row>
    <row r="252" spans="1:61" x14ac:dyDescent="0.2">
      <c r="H252" s="212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  <c r="BD252" s="3"/>
      <c r="BE252" s="3"/>
      <c r="BF252" s="3"/>
      <c r="BG252" s="3"/>
      <c r="BH252" s="3"/>
      <c r="BI252" s="3"/>
    </row>
    <row r="253" spans="1:61" x14ac:dyDescent="0.2">
      <c r="H253" s="212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  <c r="BD253" s="3"/>
      <c r="BE253" s="3"/>
      <c r="BF253" s="3"/>
      <c r="BG253" s="3"/>
      <c r="BH253" s="3"/>
      <c r="BI253" s="3"/>
    </row>
    <row r="254" spans="1:61" x14ac:dyDescent="0.2">
      <c r="H254" s="212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  <c r="BD254" s="3"/>
      <c r="BE254" s="3"/>
      <c r="BF254" s="3"/>
      <c r="BG254" s="3"/>
      <c r="BH254" s="3"/>
      <c r="BI254" s="3"/>
    </row>
    <row r="255" spans="1:61" x14ac:dyDescent="0.2">
      <c r="H255" s="212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  <c r="BD255" s="3"/>
      <c r="BE255" s="3"/>
      <c r="BF255" s="3"/>
      <c r="BG255" s="3"/>
      <c r="BH255" s="3"/>
      <c r="BI255" s="3"/>
    </row>
    <row r="256" spans="1:61" x14ac:dyDescent="0.2">
      <c r="H256" s="212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  <c r="BD256" s="3"/>
      <c r="BE256" s="3"/>
      <c r="BF256" s="3"/>
      <c r="BG256" s="3"/>
      <c r="BH256" s="3"/>
      <c r="BI256" s="3"/>
    </row>
    <row r="257" spans="8:61" x14ac:dyDescent="0.2">
      <c r="H257" s="212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  <c r="BD257" s="3"/>
      <c r="BE257" s="3"/>
      <c r="BF257" s="3"/>
      <c r="BG257" s="3"/>
      <c r="BH257" s="3"/>
      <c r="BI257" s="3"/>
    </row>
    <row r="258" spans="8:61" x14ac:dyDescent="0.2">
      <c r="H258" s="212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  <c r="BD258" s="3"/>
      <c r="BE258" s="3"/>
      <c r="BF258" s="3"/>
      <c r="BG258" s="3"/>
      <c r="BH258" s="3"/>
      <c r="BI258" s="3"/>
    </row>
    <row r="259" spans="8:61" x14ac:dyDescent="0.2">
      <c r="H259" s="212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  <c r="BD259" s="3"/>
      <c r="BE259" s="3"/>
      <c r="BF259" s="3"/>
      <c r="BG259" s="3"/>
      <c r="BH259" s="3"/>
      <c r="BI259" s="3"/>
    </row>
    <row r="260" spans="8:61" x14ac:dyDescent="0.2">
      <c r="H260" s="212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  <c r="BD260" s="3"/>
      <c r="BE260" s="3"/>
      <c r="BF260" s="3"/>
      <c r="BG260" s="3"/>
      <c r="BH260" s="3"/>
      <c r="BI260" s="3"/>
    </row>
    <row r="261" spans="8:61" x14ac:dyDescent="0.2">
      <c r="H261" s="212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  <c r="BD261" s="3"/>
      <c r="BE261" s="3"/>
      <c r="BF261" s="3"/>
      <c r="BG261" s="3"/>
      <c r="BH261" s="3"/>
      <c r="BI261" s="3"/>
    </row>
    <row r="262" spans="8:61" x14ac:dyDescent="0.2">
      <c r="H262" s="212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  <c r="BD262" s="3"/>
      <c r="BE262" s="3"/>
      <c r="BF262" s="3"/>
      <c r="BG262" s="3"/>
      <c r="BH262" s="3"/>
      <c r="BI262" s="3"/>
    </row>
    <row r="263" spans="8:61" x14ac:dyDescent="0.2">
      <c r="H263" s="212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  <c r="BD263" s="3"/>
      <c r="BE263" s="3"/>
      <c r="BF263" s="3"/>
      <c r="BG263" s="3"/>
      <c r="BH263" s="3"/>
      <c r="BI263" s="3"/>
    </row>
    <row r="264" spans="8:61" x14ac:dyDescent="0.2">
      <c r="H264" s="212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  <c r="BD264" s="3"/>
      <c r="BE264" s="3"/>
      <c r="BF264" s="3"/>
      <c r="BG264" s="3"/>
      <c r="BH264" s="3"/>
      <c r="BI264" s="3"/>
    </row>
    <row r="265" spans="8:61" x14ac:dyDescent="0.2">
      <c r="H265" s="212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  <c r="BD265" s="3"/>
      <c r="BE265" s="3"/>
      <c r="BF265" s="3"/>
      <c r="BG265" s="3"/>
      <c r="BH265" s="3"/>
      <c r="BI265" s="3"/>
    </row>
    <row r="266" spans="8:61" x14ac:dyDescent="0.2">
      <c r="H266" s="212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  <c r="BD266" s="3"/>
      <c r="BE266" s="3"/>
      <c r="BF266" s="3"/>
      <c r="BG266" s="3"/>
      <c r="BH266" s="3"/>
      <c r="BI266" s="3"/>
    </row>
    <row r="267" spans="8:61" x14ac:dyDescent="0.2">
      <c r="H267" s="212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  <c r="BD267" s="3"/>
      <c r="BE267" s="3"/>
      <c r="BF267" s="3"/>
      <c r="BG267" s="3"/>
      <c r="BH267" s="3"/>
      <c r="BI267" s="3"/>
    </row>
    <row r="268" spans="8:61" x14ac:dyDescent="0.2">
      <c r="H268" s="212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  <c r="BD268" s="3"/>
      <c r="BE268" s="3"/>
      <c r="BF268" s="3"/>
      <c r="BG268" s="3"/>
      <c r="BH268" s="3"/>
      <c r="BI268" s="3"/>
    </row>
    <row r="269" spans="8:61" x14ac:dyDescent="0.2">
      <c r="H269" s="212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  <c r="BD269" s="3"/>
      <c r="BE269" s="3"/>
      <c r="BF269" s="3"/>
      <c r="BG269" s="3"/>
      <c r="BH269" s="3"/>
      <c r="BI269" s="3"/>
    </row>
    <row r="270" spans="8:61" x14ac:dyDescent="0.2">
      <c r="H270" s="212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  <c r="BD270" s="3"/>
      <c r="BE270" s="3"/>
      <c r="BF270" s="3"/>
      <c r="BG270" s="3"/>
      <c r="BH270" s="3"/>
      <c r="BI270" s="3"/>
    </row>
    <row r="271" spans="8:61" x14ac:dyDescent="0.2">
      <c r="H271" s="212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  <c r="BD271" s="3"/>
      <c r="BE271" s="3"/>
      <c r="BF271" s="3"/>
      <c r="BG271" s="3"/>
      <c r="BH271" s="3"/>
      <c r="BI271" s="3"/>
    </row>
    <row r="272" spans="8:61" x14ac:dyDescent="0.2">
      <c r="H272" s="212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  <c r="BD272" s="3"/>
      <c r="BE272" s="3"/>
      <c r="BF272" s="3"/>
      <c r="BG272" s="3"/>
      <c r="BH272" s="3"/>
      <c r="BI272" s="3"/>
    </row>
    <row r="273" spans="8:61" x14ac:dyDescent="0.2">
      <c r="H273" s="212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  <c r="BD273" s="3"/>
      <c r="BE273" s="3"/>
      <c r="BF273" s="3"/>
      <c r="BG273" s="3"/>
      <c r="BH273" s="3"/>
      <c r="BI273" s="3"/>
    </row>
    <row r="274" spans="8:61" x14ac:dyDescent="0.2">
      <c r="H274" s="212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  <c r="BD274" s="3"/>
      <c r="BE274" s="3"/>
      <c r="BF274" s="3"/>
      <c r="BG274" s="3"/>
      <c r="BH274" s="3"/>
      <c r="BI274" s="3"/>
    </row>
    <row r="275" spans="8:61" x14ac:dyDescent="0.2">
      <c r="H275" s="212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  <c r="BD275" s="3"/>
      <c r="BE275" s="3"/>
      <c r="BF275" s="3"/>
      <c r="BG275" s="3"/>
      <c r="BH275" s="3"/>
      <c r="BI275" s="3"/>
    </row>
    <row r="276" spans="8:61" x14ac:dyDescent="0.2">
      <c r="H276" s="212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  <c r="BD276" s="3"/>
      <c r="BE276" s="3"/>
      <c r="BF276" s="3"/>
      <c r="BG276" s="3"/>
      <c r="BH276" s="3"/>
      <c r="BI276" s="3"/>
    </row>
    <row r="277" spans="8:61" x14ac:dyDescent="0.2">
      <c r="H277" s="212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  <c r="BD277" s="3"/>
      <c r="BE277" s="3"/>
      <c r="BF277" s="3"/>
      <c r="BG277" s="3"/>
      <c r="BH277" s="3"/>
      <c r="BI277" s="3"/>
    </row>
    <row r="278" spans="8:61" x14ac:dyDescent="0.2">
      <c r="H278" s="212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  <c r="BD278" s="3"/>
      <c r="BE278" s="3"/>
      <c r="BF278" s="3"/>
      <c r="BG278" s="3"/>
      <c r="BH278" s="3"/>
      <c r="BI278" s="3"/>
    </row>
    <row r="279" spans="8:61" x14ac:dyDescent="0.2">
      <c r="H279" s="212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  <c r="BD279" s="3"/>
      <c r="BE279" s="3"/>
      <c r="BF279" s="3"/>
      <c r="BG279" s="3"/>
      <c r="BH279" s="3"/>
      <c r="BI279" s="3"/>
    </row>
    <row r="280" spans="8:61" x14ac:dyDescent="0.2">
      <c r="H280" s="212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  <c r="BD280" s="3"/>
      <c r="BE280" s="3"/>
      <c r="BF280" s="3"/>
      <c r="BG280" s="3"/>
      <c r="BH280" s="3"/>
      <c r="BI280" s="3"/>
    </row>
    <row r="281" spans="8:61" x14ac:dyDescent="0.2">
      <c r="H281" s="212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  <c r="BD281" s="3"/>
      <c r="BE281" s="3"/>
      <c r="BF281" s="3"/>
      <c r="BG281" s="3"/>
      <c r="BH281" s="3"/>
      <c r="BI281" s="3"/>
    </row>
    <row r="282" spans="8:61" x14ac:dyDescent="0.2">
      <c r="H282" s="212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  <c r="BD282" s="3"/>
      <c r="BE282" s="3"/>
      <c r="BF282" s="3"/>
      <c r="BG282" s="3"/>
      <c r="BH282" s="3"/>
      <c r="BI282" s="3"/>
    </row>
    <row r="283" spans="8:61" x14ac:dyDescent="0.2">
      <c r="H283" s="212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  <c r="BD283" s="3"/>
      <c r="BE283" s="3"/>
      <c r="BF283" s="3"/>
      <c r="BG283" s="3"/>
      <c r="BH283" s="3"/>
      <c r="BI283" s="3"/>
    </row>
    <row r="284" spans="8:61" x14ac:dyDescent="0.2">
      <c r="H284" s="212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  <c r="BD284" s="3"/>
      <c r="BE284" s="3"/>
      <c r="BF284" s="3"/>
      <c r="BG284" s="3"/>
      <c r="BH284" s="3"/>
      <c r="BI284" s="3"/>
    </row>
    <row r="285" spans="8:61" x14ac:dyDescent="0.2">
      <c r="H285" s="212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  <c r="BD285" s="3"/>
      <c r="BE285" s="3"/>
      <c r="BF285" s="3"/>
      <c r="BG285" s="3"/>
      <c r="BH285" s="3"/>
      <c r="BI285" s="3"/>
    </row>
    <row r="286" spans="8:61" x14ac:dyDescent="0.2">
      <c r="H286" s="212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  <c r="BD286" s="3"/>
      <c r="BE286" s="3"/>
      <c r="BF286" s="3"/>
      <c r="BG286" s="3"/>
      <c r="BH286" s="3"/>
      <c r="BI286" s="3"/>
    </row>
    <row r="287" spans="8:61" x14ac:dyDescent="0.2">
      <c r="H287" s="212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  <c r="BD287" s="3"/>
      <c r="BE287" s="3"/>
      <c r="BF287" s="3"/>
      <c r="BG287" s="3"/>
      <c r="BH287" s="3"/>
      <c r="BI287" s="3"/>
    </row>
    <row r="288" spans="8:61" x14ac:dyDescent="0.2">
      <c r="H288" s="212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  <c r="BD288" s="3"/>
      <c r="BE288" s="3"/>
      <c r="BF288" s="3"/>
      <c r="BG288" s="3"/>
      <c r="BH288" s="3"/>
      <c r="BI288" s="3"/>
    </row>
    <row r="289" spans="8:61" x14ac:dyDescent="0.2">
      <c r="H289" s="212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  <c r="BD289" s="3"/>
      <c r="BE289" s="3"/>
      <c r="BF289" s="3"/>
      <c r="BG289" s="3"/>
      <c r="BH289" s="3"/>
      <c r="BI289" s="3"/>
    </row>
    <row r="290" spans="8:61" x14ac:dyDescent="0.2">
      <c r="H290" s="212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  <c r="BD290" s="3"/>
      <c r="BE290" s="3"/>
      <c r="BF290" s="3"/>
      <c r="BG290" s="3"/>
      <c r="BH290" s="3"/>
      <c r="BI290" s="3"/>
    </row>
    <row r="291" spans="8:61" x14ac:dyDescent="0.2">
      <c r="H291" s="212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  <c r="BD291" s="3"/>
      <c r="BE291" s="3"/>
      <c r="BF291" s="3"/>
      <c r="BG291" s="3"/>
      <c r="BH291" s="3"/>
      <c r="BI291" s="3"/>
    </row>
    <row r="292" spans="8:61" x14ac:dyDescent="0.2">
      <c r="H292" s="212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  <c r="BD292" s="3"/>
      <c r="BE292" s="3"/>
      <c r="BF292" s="3"/>
      <c r="BG292" s="3"/>
      <c r="BH292" s="3"/>
      <c r="BI292" s="3"/>
    </row>
    <row r="293" spans="8:61" x14ac:dyDescent="0.2">
      <c r="H293" s="212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  <c r="BD293" s="3"/>
      <c r="BE293" s="3"/>
      <c r="BF293" s="3"/>
      <c r="BG293" s="3"/>
      <c r="BH293" s="3"/>
      <c r="BI293" s="3"/>
    </row>
    <row r="294" spans="8:61" x14ac:dyDescent="0.2">
      <c r="H294" s="212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  <c r="BD294" s="3"/>
      <c r="BE294" s="3"/>
      <c r="BF294" s="3"/>
      <c r="BG294" s="3"/>
      <c r="BH294" s="3"/>
      <c r="BI294" s="3"/>
    </row>
    <row r="295" spans="8:61" x14ac:dyDescent="0.2">
      <c r="H295" s="212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  <c r="BD295" s="3"/>
      <c r="BE295" s="3"/>
      <c r="BF295" s="3"/>
      <c r="BG295" s="3"/>
      <c r="BH295" s="3"/>
      <c r="BI295" s="3"/>
    </row>
    <row r="296" spans="8:61" x14ac:dyDescent="0.2">
      <c r="H296" s="212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  <c r="BD296" s="3"/>
      <c r="BE296" s="3"/>
      <c r="BF296" s="3"/>
      <c r="BG296" s="3"/>
      <c r="BH296" s="3"/>
      <c r="BI296" s="3"/>
    </row>
    <row r="297" spans="8:61" x14ac:dyDescent="0.2">
      <c r="H297" s="212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  <c r="BD297" s="3"/>
      <c r="BE297" s="3"/>
      <c r="BF297" s="3"/>
      <c r="BG297" s="3"/>
      <c r="BH297" s="3"/>
      <c r="BI297" s="3"/>
    </row>
    <row r="298" spans="8:61" x14ac:dyDescent="0.2">
      <c r="H298" s="212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  <c r="BD298" s="3"/>
      <c r="BE298" s="3"/>
      <c r="BF298" s="3"/>
      <c r="BG298" s="3"/>
      <c r="BH298" s="3"/>
      <c r="BI298" s="3"/>
    </row>
    <row r="299" spans="8:61" x14ac:dyDescent="0.2">
      <c r="H299" s="212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  <c r="BD299" s="3"/>
      <c r="BE299" s="3"/>
      <c r="BF299" s="3"/>
      <c r="BG299" s="3"/>
      <c r="BH299" s="3"/>
      <c r="BI299" s="3"/>
    </row>
    <row r="300" spans="8:61" x14ac:dyDescent="0.2">
      <c r="H300" s="212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  <c r="BD300" s="3"/>
      <c r="BE300" s="3"/>
      <c r="BF300" s="3"/>
      <c r="BG300" s="3"/>
      <c r="BH300" s="3"/>
      <c r="BI300" s="3"/>
    </row>
    <row r="301" spans="8:61" x14ac:dyDescent="0.2">
      <c r="H301" s="212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  <c r="BD301" s="3"/>
      <c r="BE301" s="3"/>
      <c r="BF301" s="3"/>
      <c r="BG301" s="3"/>
      <c r="BH301" s="3"/>
      <c r="BI301" s="3"/>
    </row>
    <row r="302" spans="8:61" x14ac:dyDescent="0.2">
      <c r="H302" s="212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  <c r="BD302" s="3"/>
      <c r="BE302" s="3"/>
      <c r="BF302" s="3"/>
      <c r="BG302" s="3"/>
      <c r="BH302" s="3"/>
      <c r="BI302" s="3"/>
    </row>
    <row r="303" spans="8:61" x14ac:dyDescent="0.2">
      <c r="H303" s="212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  <c r="BD303" s="3"/>
      <c r="BE303" s="3"/>
      <c r="BF303" s="3"/>
      <c r="BG303" s="3"/>
      <c r="BH303" s="3"/>
      <c r="BI303" s="3"/>
    </row>
    <row r="304" spans="8:61" x14ac:dyDescent="0.2">
      <c r="H304" s="212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  <c r="BD304" s="3"/>
      <c r="BE304" s="3"/>
      <c r="BF304" s="3"/>
      <c r="BG304" s="3"/>
      <c r="BH304" s="3"/>
      <c r="BI304" s="3"/>
    </row>
    <row r="305" spans="8:61" x14ac:dyDescent="0.2">
      <c r="H305" s="212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  <c r="BD305" s="3"/>
      <c r="BE305" s="3"/>
      <c r="BF305" s="3"/>
      <c r="BG305" s="3"/>
      <c r="BH305" s="3"/>
      <c r="BI305" s="3"/>
    </row>
    <row r="306" spans="8:61" x14ac:dyDescent="0.2"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  <c r="BD306" s="3"/>
      <c r="BE306" s="3"/>
      <c r="BF306" s="3"/>
      <c r="BG306" s="3"/>
      <c r="BH306" s="3"/>
      <c r="BI306" s="3"/>
    </row>
    <row r="307" spans="8:61" x14ac:dyDescent="0.2"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  <c r="BD307" s="3"/>
      <c r="BE307" s="3"/>
      <c r="BF307" s="3"/>
      <c r="BG307" s="3"/>
      <c r="BH307" s="3"/>
      <c r="BI307" s="3"/>
    </row>
    <row r="308" spans="8:61" x14ac:dyDescent="0.2"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  <c r="BD308" s="3"/>
      <c r="BE308" s="3"/>
      <c r="BF308" s="3"/>
      <c r="BG308" s="3"/>
      <c r="BH308" s="3"/>
      <c r="BI308" s="3"/>
    </row>
    <row r="309" spans="8:61" x14ac:dyDescent="0.2"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  <c r="BD309" s="3"/>
      <c r="BE309" s="3"/>
      <c r="BF309" s="3"/>
      <c r="BG309" s="3"/>
      <c r="BH309" s="3"/>
      <c r="BI309" s="3"/>
    </row>
    <row r="310" spans="8:61" x14ac:dyDescent="0.2"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  <c r="BD310" s="3"/>
      <c r="BE310" s="3"/>
      <c r="BF310" s="3"/>
      <c r="BG310" s="3"/>
      <c r="BH310" s="3"/>
      <c r="BI310" s="3"/>
    </row>
    <row r="311" spans="8:61" x14ac:dyDescent="0.2"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  <c r="BD311" s="3"/>
      <c r="BE311" s="3"/>
      <c r="BF311" s="3"/>
      <c r="BG311" s="3"/>
      <c r="BH311" s="3"/>
      <c r="BI311" s="3"/>
    </row>
    <row r="312" spans="8:61" x14ac:dyDescent="0.2"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  <c r="BD312" s="3"/>
      <c r="BE312" s="3"/>
      <c r="BF312" s="3"/>
      <c r="BG312" s="3"/>
      <c r="BH312" s="3"/>
      <c r="BI312" s="3"/>
    </row>
    <row r="313" spans="8:61" x14ac:dyDescent="0.2"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  <c r="BD313" s="3"/>
      <c r="BE313" s="3"/>
      <c r="BF313" s="3"/>
      <c r="BG313" s="3"/>
      <c r="BH313" s="3"/>
      <c r="BI313" s="3"/>
    </row>
    <row r="314" spans="8:61" x14ac:dyDescent="0.2"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  <c r="BD314" s="3"/>
      <c r="BE314" s="3"/>
      <c r="BF314" s="3"/>
      <c r="BG314" s="3"/>
      <c r="BH314" s="3"/>
      <c r="BI314" s="3"/>
    </row>
    <row r="315" spans="8:61" x14ac:dyDescent="0.2"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  <c r="BD315" s="3"/>
      <c r="BE315" s="3"/>
      <c r="BF315" s="3"/>
      <c r="BG315" s="3"/>
      <c r="BH315" s="3"/>
      <c r="BI315" s="3"/>
    </row>
    <row r="316" spans="8:61" x14ac:dyDescent="0.2"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  <c r="BD316" s="3"/>
      <c r="BE316" s="3"/>
      <c r="BF316" s="3"/>
      <c r="BG316" s="3"/>
      <c r="BH316" s="3"/>
      <c r="BI316" s="3"/>
    </row>
    <row r="317" spans="8:61" x14ac:dyDescent="0.2"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  <c r="BD317" s="3"/>
      <c r="BE317" s="3"/>
      <c r="BF317" s="3"/>
      <c r="BG317" s="3"/>
      <c r="BH317" s="3"/>
      <c r="BI317" s="3"/>
    </row>
    <row r="318" spans="8:61" x14ac:dyDescent="0.2"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  <c r="BD318" s="3"/>
      <c r="BE318" s="3"/>
      <c r="BF318" s="3"/>
      <c r="BG318" s="3"/>
      <c r="BH318" s="3"/>
      <c r="BI318" s="3"/>
    </row>
    <row r="319" spans="8:61" x14ac:dyDescent="0.2"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  <c r="BD319" s="3"/>
      <c r="BE319" s="3"/>
      <c r="BF319" s="3"/>
      <c r="BG319" s="3"/>
      <c r="BH319" s="3"/>
      <c r="BI319" s="3"/>
    </row>
    <row r="320" spans="8:61" x14ac:dyDescent="0.2"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  <c r="BD320" s="3"/>
      <c r="BE320" s="3"/>
      <c r="BF320" s="3"/>
      <c r="BG320" s="3"/>
      <c r="BH320" s="3"/>
      <c r="BI320" s="3"/>
    </row>
    <row r="321" spans="41:61" x14ac:dyDescent="0.2"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  <c r="BD321" s="3"/>
      <c r="BE321" s="3"/>
      <c r="BF321" s="3"/>
      <c r="BG321" s="3"/>
      <c r="BH321" s="3"/>
      <c r="BI321" s="3"/>
    </row>
    <row r="322" spans="41:61" x14ac:dyDescent="0.2"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  <c r="BD322" s="3"/>
      <c r="BE322" s="3"/>
      <c r="BF322" s="3"/>
      <c r="BG322" s="3"/>
      <c r="BH322" s="3"/>
      <c r="BI322" s="3"/>
    </row>
    <row r="323" spans="41:61" x14ac:dyDescent="0.2"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  <c r="BD323" s="3"/>
      <c r="BE323" s="3"/>
      <c r="BF323" s="3"/>
      <c r="BG323" s="3"/>
      <c r="BH323" s="3"/>
      <c r="BI323" s="3"/>
    </row>
    <row r="324" spans="41:61" x14ac:dyDescent="0.2"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  <c r="BD324" s="3"/>
      <c r="BE324" s="3"/>
      <c r="BF324" s="3"/>
      <c r="BG324" s="3"/>
      <c r="BH324" s="3"/>
      <c r="BI324" s="3"/>
    </row>
    <row r="325" spans="41:61" x14ac:dyDescent="0.2"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  <c r="BD325" s="3"/>
      <c r="BE325" s="3"/>
      <c r="BF325" s="3"/>
      <c r="BG325" s="3"/>
      <c r="BH325" s="3"/>
      <c r="BI325" s="3"/>
    </row>
    <row r="326" spans="41:61" x14ac:dyDescent="0.2"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  <c r="BD326" s="3"/>
      <c r="BE326" s="3"/>
      <c r="BF326" s="3"/>
      <c r="BG326" s="3"/>
      <c r="BH326" s="3"/>
      <c r="BI326" s="3"/>
    </row>
  </sheetData>
  <mergeCells count="4">
    <mergeCell ref="W10:Z10"/>
    <mergeCell ref="F1:F2"/>
    <mergeCell ref="N10:P10"/>
    <mergeCell ref="S10:U10"/>
  </mergeCells>
  <phoneticPr fontId="2" type="noConversion"/>
  <conditionalFormatting sqref="I1:K1048576">
    <cfRule type="cellIs" dxfId="1" priority="2" stopIfTrue="1" operator="greaterThanOrEqual">
      <formula>40</formula>
    </cfRule>
  </conditionalFormatting>
  <conditionalFormatting sqref="N2:R7">
    <cfRule type="cellIs" dxfId="0" priority="1" stopIfTrue="1" operator="lessThan">
      <formula>0.05</formula>
    </cfRule>
  </conditionalFormatting>
  <pageMargins left="0.78740157499999996" right="0.78740157499999996" top="0.984251969" bottom="0.984251969" header="0.4921259845" footer="0.4921259845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ussing chamber - summary</vt:lpstr>
      <vt:lpstr>summary FITC raw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Wiebke Holtmann</dc:creator>
  <cp:lastModifiedBy>Rainer</cp:lastModifiedBy>
  <cp:lastPrinted>2011-07-10T13:01:26Z</cp:lastPrinted>
  <dcterms:created xsi:type="dcterms:W3CDTF">2010-11-17T13:11:58Z</dcterms:created>
  <dcterms:modified xsi:type="dcterms:W3CDTF">2015-02-20T22:03:38Z</dcterms:modified>
</cp:coreProperties>
</file>