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303"/>
  </bookViews>
  <sheets>
    <sheet name="Data collection" sheetId="1" r:id="rId1"/>
    <sheet name="Data" sheetId="2" r:id="rId2"/>
  </sheets>
  <calcPr calcId="145621"/>
</workbook>
</file>

<file path=xl/calcChain.xml><?xml version="1.0" encoding="utf-8"?>
<calcChain xmlns="http://schemas.openxmlformats.org/spreadsheetml/2006/main">
  <c r="B12" i="2" l="1"/>
  <c r="C12" i="2"/>
  <c r="D12" i="2"/>
  <c r="E12" i="2"/>
  <c r="F12" i="2"/>
  <c r="I12" i="2"/>
  <c r="J12" i="2"/>
  <c r="K12" i="2"/>
  <c r="L12" i="2"/>
  <c r="M12" i="2"/>
  <c r="B13" i="2"/>
  <c r="C13" i="2"/>
  <c r="D13" i="2"/>
  <c r="D14" i="2" s="1"/>
  <c r="E13" i="2"/>
  <c r="E14" i="2" s="1"/>
  <c r="F13" i="2"/>
  <c r="F14" i="2" s="1"/>
  <c r="I13" i="2"/>
  <c r="J13" i="2"/>
  <c r="K13" i="2"/>
  <c r="L13" i="2"/>
  <c r="M13" i="2"/>
  <c r="B14" i="2"/>
  <c r="C14" i="2"/>
  <c r="I14" i="2"/>
  <c r="J14" i="2"/>
  <c r="K14" i="2"/>
  <c r="L14" i="2"/>
  <c r="M14" i="2"/>
  <c r="B27" i="2"/>
  <c r="C27" i="2"/>
  <c r="D27" i="2"/>
  <c r="E27" i="2"/>
  <c r="F27" i="2"/>
  <c r="B28" i="2"/>
  <c r="B29" i="2" s="1"/>
  <c r="C28" i="2"/>
  <c r="C29" i="2" s="1"/>
  <c r="D28" i="2"/>
  <c r="D29" i="2" s="1"/>
  <c r="E28" i="2"/>
  <c r="F28" i="2"/>
  <c r="E29" i="2"/>
  <c r="F29" i="2"/>
  <c r="I29" i="2"/>
  <c r="J29" i="2"/>
  <c r="K29" i="2"/>
  <c r="L29" i="2"/>
  <c r="M29" i="2"/>
  <c r="I30" i="2"/>
  <c r="I31" i="2" s="1"/>
  <c r="J30" i="2"/>
  <c r="J31" i="2" s="1"/>
  <c r="K30" i="2"/>
  <c r="K31" i="2" s="1"/>
  <c r="L30" i="2"/>
  <c r="L31" i="2" s="1"/>
  <c r="M30" i="2"/>
  <c r="M31" i="2"/>
  <c r="B39" i="2"/>
  <c r="C39" i="2"/>
  <c r="D39" i="2"/>
  <c r="E39" i="2"/>
  <c r="F39" i="2"/>
  <c r="B40" i="2"/>
  <c r="B41" i="2" s="1"/>
  <c r="C40" i="2"/>
  <c r="C41" i="2" s="1"/>
  <c r="D40" i="2"/>
  <c r="D41" i="2" s="1"/>
  <c r="E40" i="2"/>
  <c r="E41" i="2" s="1"/>
  <c r="F40" i="2"/>
  <c r="F41" i="2" s="1"/>
  <c r="I43" i="2"/>
  <c r="J43" i="2"/>
  <c r="K43" i="2"/>
  <c r="L43" i="2"/>
  <c r="M43" i="2"/>
  <c r="I44" i="2"/>
  <c r="J44" i="2"/>
  <c r="J45" i="2" s="1"/>
  <c r="K44" i="2"/>
  <c r="K45" i="2" s="1"/>
  <c r="L44" i="2"/>
  <c r="L45" i="2" s="1"/>
  <c r="M44" i="2"/>
  <c r="M45" i="2" s="1"/>
  <c r="I45" i="2"/>
  <c r="B59" i="2"/>
  <c r="C59" i="2"/>
  <c r="D59" i="2"/>
  <c r="E59" i="2"/>
  <c r="F59" i="2"/>
  <c r="B60" i="2"/>
  <c r="C60" i="2"/>
  <c r="D60" i="2"/>
  <c r="E60" i="2"/>
  <c r="F60" i="2"/>
  <c r="I60" i="2"/>
  <c r="J60" i="2"/>
  <c r="K60" i="2"/>
  <c r="L60" i="2"/>
  <c r="M60" i="2"/>
  <c r="B61" i="2"/>
  <c r="C61" i="2"/>
  <c r="D61" i="2"/>
  <c r="E61" i="2"/>
  <c r="F61" i="2"/>
  <c r="I61" i="2"/>
  <c r="J61" i="2"/>
  <c r="K61" i="2"/>
  <c r="L61" i="2"/>
  <c r="L62" i="2" s="1"/>
  <c r="M61" i="2"/>
  <c r="M62" i="2" s="1"/>
  <c r="I62" i="2"/>
  <c r="J62" i="2"/>
  <c r="K62" i="2"/>
  <c r="B73" i="2"/>
  <c r="C73" i="2"/>
  <c r="D73" i="2"/>
  <c r="E73" i="2"/>
  <c r="F73" i="2"/>
  <c r="B74" i="2"/>
  <c r="B75" i="2" s="1"/>
  <c r="C74" i="2"/>
  <c r="D74" i="2"/>
  <c r="E74" i="2"/>
  <c r="F74" i="2"/>
  <c r="F75" i="2" s="1"/>
  <c r="C75" i="2"/>
  <c r="D75" i="2"/>
  <c r="E75" i="2"/>
  <c r="I75" i="2"/>
  <c r="J75" i="2"/>
  <c r="K75" i="2"/>
  <c r="L75" i="2"/>
  <c r="M75" i="2"/>
  <c r="I76" i="2"/>
  <c r="I77" i="2" s="1"/>
  <c r="J76" i="2"/>
  <c r="J77" i="2" s="1"/>
  <c r="K76" i="2"/>
  <c r="L76" i="2"/>
  <c r="M76" i="2"/>
  <c r="K77" i="2"/>
  <c r="L77" i="2"/>
  <c r="M77" i="2"/>
  <c r="B88" i="2"/>
  <c r="C88" i="2"/>
  <c r="D88" i="2"/>
  <c r="E88" i="2"/>
  <c r="F88" i="2"/>
  <c r="B89" i="2"/>
  <c r="B90" i="2" s="1"/>
  <c r="C89" i="2"/>
  <c r="C90" i="2" s="1"/>
  <c r="D89" i="2"/>
  <c r="D90" i="2" s="1"/>
  <c r="E89" i="2"/>
  <c r="F89" i="2"/>
  <c r="E90" i="2"/>
  <c r="F90" i="2"/>
  <c r="I92" i="2"/>
  <c r="J92" i="2"/>
  <c r="K92" i="2"/>
  <c r="L92" i="2"/>
  <c r="M92" i="2"/>
  <c r="I93" i="2"/>
  <c r="I94" i="2" s="1"/>
  <c r="J93" i="2"/>
  <c r="J94" i="2" s="1"/>
  <c r="K93" i="2"/>
  <c r="K94" i="2" s="1"/>
  <c r="L93" i="2"/>
  <c r="L94" i="2" s="1"/>
  <c r="M93" i="2"/>
  <c r="M94" i="2"/>
  <c r="B101" i="2"/>
  <c r="C101" i="2"/>
  <c r="D101" i="2"/>
  <c r="E101" i="2"/>
  <c r="F101" i="2"/>
  <c r="B102" i="2"/>
  <c r="B103" i="2" s="1"/>
  <c r="C102" i="2"/>
  <c r="C103" i="2" s="1"/>
  <c r="D102" i="2"/>
  <c r="D103" i="2" s="1"/>
  <c r="E102" i="2"/>
  <c r="E103" i="2" s="1"/>
  <c r="F102" i="2"/>
  <c r="F103" i="2" s="1"/>
  <c r="I105" i="2"/>
  <c r="J105" i="2"/>
  <c r="K105" i="2"/>
  <c r="L105" i="2"/>
  <c r="M105" i="2"/>
  <c r="I106" i="2"/>
  <c r="J106" i="2"/>
  <c r="J107" i="2" s="1"/>
  <c r="K106" i="2"/>
  <c r="K107" i="2" s="1"/>
  <c r="L106" i="2"/>
  <c r="L107" i="2" s="1"/>
  <c r="M106" i="2"/>
  <c r="M107" i="2" s="1"/>
  <c r="I107" i="2"/>
  <c r="I120" i="2"/>
  <c r="J120" i="2"/>
  <c r="K120" i="2"/>
  <c r="L120" i="2"/>
  <c r="M120" i="2"/>
  <c r="I121" i="2"/>
  <c r="J121" i="2"/>
  <c r="K121" i="2"/>
  <c r="K122" i="2" s="1"/>
  <c r="L121" i="2"/>
  <c r="L122" i="2" s="1"/>
  <c r="M121" i="2"/>
  <c r="M122" i="2" s="1"/>
  <c r="I122" i="2"/>
  <c r="J122" i="2"/>
</calcChain>
</file>

<file path=xl/sharedStrings.xml><?xml version="1.0" encoding="utf-8"?>
<sst xmlns="http://schemas.openxmlformats.org/spreadsheetml/2006/main" count="328" uniqueCount="94">
  <si>
    <t>Animal collection</t>
  </si>
  <si>
    <t>Age</t>
  </si>
  <si>
    <t>Means</t>
  </si>
  <si>
    <t>Time</t>
  </si>
  <si>
    <t>Depth</t>
  </si>
  <si>
    <t>Location</t>
  </si>
  <si>
    <t>Cruise</t>
  </si>
  <si>
    <r>
      <t>Polar cod (</t>
    </r>
    <r>
      <rPr>
        <i/>
        <sz val="10"/>
        <rFont val="Arial"/>
        <family val="2"/>
        <charset val="204"/>
      </rPr>
      <t>Boreogadus saida</t>
    </r>
    <r>
      <rPr>
        <sz val="10"/>
        <rFont val="Arial"/>
        <family val="2"/>
        <charset val="204"/>
      </rPr>
      <t>)</t>
    </r>
  </si>
  <si>
    <t>Juveniles</t>
  </si>
  <si>
    <t>Bottom trawl + fish lift</t>
  </si>
  <si>
    <t>120 m</t>
  </si>
  <si>
    <t>Kongsfjorden (78° 97’ N 12°51’ E)</t>
  </si>
  <si>
    <t>RV Helmer Hanssen</t>
  </si>
  <si>
    <r>
      <t>Atlantic cod (</t>
    </r>
    <r>
      <rPr>
        <i/>
        <sz val="10"/>
        <rFont val="Arial"/>
        <family val="2"/>
        <charset val="204"/>
      </rPr>
      <t>Gadus morhua</t>
    </r>
    <r>
      <rPr>
        <sz val="10"/>
        <rFont val="Arial"/>
        <family val="2"/>
        <charset val="204"/>
      </rPr>
      <t>)</t>
    </r>
  </si>
  <si>
    <t>Pelagic midwater trawl + fish lift</t>
  </si>
  <si>
    <t>08/2013</t>
  </si>
  <si>
    <t>0-40 m</t>
  </si>
  <si>
    <t xml:space="preserve">Rijpfjorden (80° 15.42' N 22° 12.89' E) Hinlopenstretet (79° 30.19' N 18° 57.51' E) Forlandsundet (78° 54.60' N 11° 3.66' E) </t>
  </si>
  <si>
    <t>RV Heincke cruise HE408</t>
  </si>
  <si>
    <t>Incubation</t>
  </si>
  <si>
    <t>Start</t>
  </si>
  <si>
    <t>Duration</t>
  </si>
  <si>
    <t>n</t>
  </si>
  <si>
    <t>Light rhythm</t>
  </si>
  <si>
    <t>Temperature</t>
  </si>
  <si>
    <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</si>
  <si>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t>Reference</t>
  </si>
  <si>
    <t>Polar cod (Boreogadus saida)</t>
  </si>
  <si>
    <t>06/2013</t>
  </si>
  <si>
    <t>4 months</t>
  </si>
  <si>
    <t>12L:12D</t>
  </si>
  <si>
    <t>0-3-6-8°C</t>
  </si>
  <si>
    <t>400µatm-1170µatm</t>
  </si>
  <si>
    <t>Kunz et al 2016</t>
  </si>
  <si>
    <t>Atlantic cod (Gadus morhua)</t>
  </si>
  <si>
    <t>05/2014</t>
  </si>
  <si>
    <t>3-8-12-16°C</t>
  </si>
  <si>
    <t>Kunz et al 2106</t>
  </si>
  <si>
    <t>SUIT protocol for cardiac permeabilised fibres</t>
  </si>
  <si>
    <t>cO2</t>
  </si>
  <si>
    <r>
      <t>~370 nmol ml</t>
    </r>
    <r>
      <rPr>
        <vertAlign val="superscript"/>
        <sz val="10"/>
        <color indexed="8"/>
        <rFont val="Arial"/>
        <family val="2"/>
        <charset val="204"/>
      </rPr>
      <t xml:space="preserve">-1 </t>
    </r>
    <r>
      <rPr>
        <sz val="10"/>
        <color indexed="8"/>
        <rFont val="Arial"/>
        <family val="2"/>
        <charset val="204"/>
      </rPr>
      <t>- 100 nmol ml</t>
    </r>
    <r>
      <rPr>
        <vertAlign val="superscript"/>
        <sz val="10"/>
        <color indexed="8"/>
        <rFont val="Arial"/>
        <family val="2"/>
        <charset val="204"/>
      </rPr>
      <t xml:space="preserve">-1 </t>
    </r>
  </si>
  <si>
    <t>PCO2</t>
  </si>
  <si>
    <t>atmospheric</t>
  </si>
  <si>
    <t>Glutamate</t>
  </si>
  <si>
    <t>10 mM</t>
  </si>
  <si>
    <t>Malate</t>
  </si>
  <si>
    <t>2 mM</t>
  </si>
  <si>
    <t>Pyruvate</t>
  </si>
  <si>
    <t>Succinate</t>
  </si>
  <si>
    <t>ADP</t>
  </si>
  <si>
    <t>3 mM</t>
  </si>
  <si>
    <t>Cytochrome c</t>
  </si>
  <si>
    <t>10 µM</t>
  </si>
  <si>
    <t>Atractyloside (Polar cod)</t>
  </si>
  <si>
    <t>0.75 mM</t>
  </si>
  <si>
    <t>Oligomycin (Atlantic cod)</t>
  </si>
  <si>
    <t>6 µM</t>
  </si>
  <si>
    <t>FCCP</t>
  </si>
  <si>
    <t>1 µM steps</t>
  </si>
  <si>
    <t>Rotenone</t>
  </si>
  <si>
    <t>0.5 µM</t>
  </si>
  <si>
    <t>Malonate</t>
  </si>
  <si>
    <t>5 mM</t>
  </si>
  <si>
    <t>Antimycin A</t>
  </si>
  <si>
    <t>2.5 µM</t>
  </si>
  <si>
    <t>Ascorbate</t>
  </si>
  <si>
    <t>TMPD</t>
  </si>
  <si>
    <t>0.5 mM</t>
  </si>
  <si>
    <r>
      <t>Mitochondrial respiration was recorded using Oroboros Oxygraph-2k™</t>
    </r>
    <r>
      <rPr>
        <sz val="12"/>
        <color indexed="8"/>
        <rFont val="Arial"/>
        <family val="1"/>
      </rPr>
      <t xml:space="preserve"> respirometers</t>
    </r>
    <r>
      <rPr>
        <sz val="10"/>
        <rFont val="Arial"/>
        <family val="2"/>
        <charset val="204"/>
      </rPr>
      <t xml:space="preserve"> (Oroboros Instruments, Innsbruck, Austria)  [pmol O</t>
    </r>
    <r>
      <rPr>
        <vertAlign val="subscript"/>
        <sz val="12"/>
        <color indexed="8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* mg fresh weight</t>
    </r>
    <r>
      <rPr>
        <vertAlign val="superscript"/>
        <sz val="10"/>
        <rFont val="Arial"/>
        <family val="2"/>
        <charset val="204"/>
      </rPr>
      <t>-1</t>
    </r>
    <r>
      <rPr>
        <sz val="10"/>
        <rFont val="Arial"/>
        <family val="2"/>
        <charset val="204"/>
      </rPr>
      <t xml:space="preserve"> * sec</t>
    </r>
    <r>
      <rPr>
        <vertAlign val="superscript"/>
        <sz val="12"/>
        <color indexed="8"/>
        <rFont val="Arial"/>
        <family val="2"/>
        <charset val="204"/>
      </rPr>
      <t>-1</t>
    </r>
    <r>
      <rPr>
        <sz val="10"/>
        <rFont val="Arial"/>
        <family val="2"/>
        <charset val="204"/>
      </rPr>
      <t xml:space="preserve">] </t>
    </r>
  </si>
  <si>
    <r>
      <t>Polar cod (</t>
    </r>
    <r>
      <rPr>
        <b/>
        <i/>
        <sz val="12"/>
        <rFont val="Arial"/>
        <family val="2"/>
        <charset val="204"/>
      </rPr>
      <t>Boreogadus saida</t>
    </r>
    <r>
      <rPr>
        <b/>
        <sz val="12"/>
        <rFont val="Arial"/>
        <family val="2"/>
        <charset val="204"/>
      </rPr>
      <t>)</t>
    </r>
  </si>
  <si>
    <r>
      <t>Northeast Arctic Cod, NEAC (</t>
    </r>
    <r>
      <rPr>
        <b/>
        <i/>
        <sz val="12"/>
        <rFont val="Arial"/>
        <family val="2"/>
        <charset val="204"/>
      </rPr>
      <t>Gadus morhua</t>
    </r>
    <r>
      <rPr>
        <b/>
        <sz val="12"/>
        <rFont val="Arial"/>
        <family val="2"/>
        <charset val="204"/>
      </rPr>
      <t>)</t>
    </r>
  </si>
  <si>
    <r>
      <t xml:space="preserve">Acclimation 0°C 400µatm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</si>
  <si>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r>
      <t xml:space="preserve">Acclimation 3°C 400µatm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</si>
  <si>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t>OXPHOS</t>
  </si>
  <si>
    <r>
      <t>State IV</t>
    </r>
    <r>
      <rPr>
        <b/>
        <vertAlign val="superscript"/>
        <sz val="10"/>
        <rFont val="Arial"/>
        <family val="2"/>
        <charset val="204"/>
      </rPr>
      <t>+</t>
    </r>
  </si>
  <si>
    <t>Complex IV</t>
  </si>
  <si>
    <r>
      <t>State IV</t>
    </r>
    <r>
      <rPr>
        <b/>
        <vertAlign val="superscript"/>
        <sz val="10"/>
        <rFont val="Arial"/>
        <family val="2"/>
        <charset val="204"/>
      </rPr>
      <t>+</t>
    </r>
    <r>
      <rPr>
        <b/>
        <sz val="10"/>
        <rFont val="Arial"/>
        <family val="2"/>
        <charset val="204"/>
      </rPr>
      <t xml:space="preserve"> %</t>
    </r>
  </si>
  <si>
    <t>Fish n°</t>
  </si>
  <si>
    <r>
      <t>(pmol O</t>
    </r>
    <r>
      <rPr>
        <vertAlign val="subscript"/>
        <sz val="9"/>
        <color indexed="8"/>
        <rFont val="Arial"/>
        <family val="2"/>
        <charset val="204"/>
      </rPr>
      <t>2</t>
    </r>
    <r>
      <rPr>
        <sz val="9"/>
        <color indexed="8"/>
        <rFont val="Arial"/>
        <family val="2"/>
        <charset val="204"/>
      </rPr>
      <t xml:space="preserve"> * mg fresh weight</t>
    </r>
    <r>
      <rPr>
        <vertAlign val="superscript"/>
        <sz val="9"/>
        <color indexed="8"/>
        <rFont val="Arial"/>
        <family val="2"/>
        <charset val="204"/>
      </rPr>
      <t>-1</t>
    </r>
    <r>
      <rPr>
        <sz val="9"/>
        <color indexed="8"/>
        <rFont val="Arial"/>
        <family val="2"/>
        <charset val="204"/>
      </rPr>
      <t xml:space="preserve"> * sec</t>
    </r>
    <r>
      <rPr>
        <vertAlign val="superscript"/>
        <sz val="9"/>
        <color indexed="8"/>
        <rFont val="Arial"/>
        <family val="2"/>
        <charset val="204"/>
      </rPr>
      <t>-1</t>
    </r>
    <r>
      <rPr>
        <sz val="9"/>
        <color indexed="8"/>
        <rFont val="Arial"/>
        <family val="2"/>
        <charset val="204"/>
      </rPr>
      <t>)</t>
    </r>
  </si>
  <si>
    <t>coupling efficiency</t>
  </si>
  <si>
    <t>NA</t>
  </si>
  <si>
    <t>Mean</t>
  </si>
  <si>
    <t>SD</t>
  </si>
  <si>
    <t>SEM</t>
  </si>
  <si>
    <r>
      <t xml:space="preserve">Acclimation 0°C 1170µatm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</si>
  <si>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r>
      <t xml:space="preserve">Acclimation 3°C 1170µatm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</si>
  <si>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r>
      <t xml:space="preserve">Acclimation 8°C 400µatm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</si>
  <si>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r>
      <t xml:space="preserve">Acclimation 8°C 1170µatm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</si>
  <si>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r>
      <t xml:space="preserve">Acclimation 6°C 400µatm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</si>
  <si>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r>
      <t xml:space="preserve">Acclimation 6°C 1170µatm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</si>
  <si>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r>
      <t xml:space="preserve">Acclimation 12°C 400µatm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</si>
  <si>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r>
      <t xml:space="preserve">Acclimation 12°C 1170µatm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</si>
  <si>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r>
      <t xml:space="preserve">Acclimation 16°C 400µatm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</si>
  <si>
    <r>
      <t xml:space="preserve">Acclimation 16°C 1170µatm </t>
    </r>
    <r>
      <rPr>
        <b/>
        <i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CO</t>
    </r>
    <r>
      <rPr>
        <b/>
        <vertAlign val="subscript"/>
        <sz val="10"/>
        <rFont val="Arial"/>
        <family val="2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</si>
</sst>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0.000"/>
  </numFmts>
  <fonts count="23" x14ac:knownFonts="1"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1"/>
    </font>
    <font>
      <b/>
      <i/>
      <sz val="10"/>
      <name val="Arial"/>
      <family val="2"/>
      <charset val="204"/>
    </font>
    <font>
      <b/>
      <vertAlign val="subscript"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</font>
    <font>
      <sz val="12"/>
      <color indexed="8"/>
      <name val="Arial"/>
      <family val="1"/>
    </font>
    <font>
      <b/>
      <sz val="10"/>
      <color indexed="8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bscript"/>
      <sz val="12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vertAlign val="superscript"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9"/>
      <color indexed="8"/>
      <name val="Arial"/>
      <family val="2"/>
      <charset val="204"/>
    </font>
    <font>
      <vertAlign val="subscript"/>
      <sz val="9"/>
      <color indexed="8"/>
      <name val="Arial"/>
      <family val="2"/>
      <charset val="204"/>
    </font>
    <font>
      <vertAlign val="superscript"/>
      <sz val="9"/>
      <color indexed="8"/>
      <name val="Arial"/>
      <family val="2"/>
      <charset val="204"/>
    </font>
    <font>
      <sz val="12"/>
      <color indexed="17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43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1" fillId="2" borderId="0" applyNumberFormat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justify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justify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justify"/>
    </xf>
    <xf numFmtId="49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justify"/>
    </xf>
    <xf numFmtId="0" fontId="9" fillId="0" borderId="0" xfId="0" applyFont="1"/>
    <xf numFmtId="0" fontId="15" fillId="3" borderId="2" xfId="0" applyFont="1" applyFill="1" applyBorder="1"/>
    <xf numFmtId="0" fontId="0" fillId="3" borderId="3" xfId="0" applyFill="1" applyBorder="1"/>
    <xf numFmtId="0" fontId="0" fillId="0" borderId="3" xfId="0" applyBorder="1"/>
    <xf numFmtId="0" fontId="0" fillId="0" borderId="4" xfId="0" applyBorder="1"/>
    <xf numFmtId="0" fontId="15" fillId="4" borderId="2" xfId="0" applyFont="1" applyFill="1" applyBorder="1"/>
    <xf numFmtId="0" fontId="0" fillId="4" borderId="3" xfId="0" applyFill="1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3" borderId="5" xfId="1" applyNumberFormat="1" applyFont="1" applyFill="1" applyBorder="1" applyAlignment="1" applyProtection="1">
      <alignment horizontal="center"/>
    </xf>
    <xf numFmtId="165" fontId="2" fillId="3" borderId="0" xfId="0" applyNumberFormat="1" applyFont="1" applyFill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0" fontId="2" fillId="4" borderId="5" xfId="1" applyNumberFormat="1" applyFont="1" applyFill="1" applyBorder="1" applyAlignment="1" applyProtection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5" fontId="2" fillId="4" borderId="6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0" fillId="0" borderId="6" xfId="0" applyNumberFormat="1" applyBorder="1"/>
    <xf numFmtId="0" fontId="2" fillId="0" borderId="5" xfId="0" applyFont="1" applyBorder="1" applyAlignment="1">
      <alignment horizontal="left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165" fontId="2" fillId="0" borderId="6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6" xfId="0" applyNumberFormat="1" applyBorder="1" applyAlignment="1">
      <alignment horizontal="center"/>
    </xf>
    <xf numFmtId="0" fontId="22" fillId="0" borderId="5" xfId="1" applyNumberFormat="1" applyFont="1" applyFill="1" applyBorder="1" applyAlignment="1" applyProtection="1"/>
    <xf numFmtId="165" fontId="0" fillId="0" borderId="0" xfId="0" applyNumberFormat="1" applyFont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3" borderId="5" xfId="1" applyNumberFormat="1" applyFont="1" applyFill="1" applyBorder="1" applyAlignment="1" applyProtection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Alignment="1">
      <alignment horizontal="center"/>
    </xf>
    <xf numFmtId="165" fontId="2" fillId="4" borderId="6" xfId="0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165" fontId="7" fillId="0" borderId="6" xfId="0" applyNumberFormat="1" applyFont="1" applyBorder="1" applyAlignment="1">
      <alignment horizontal="center"/>
    </xf>
    <xf numFmtId="0" fontId="2" fillId="3" borderId="7" xfId="1" applyNumberFormat="1" applyFont="1" applyFill="1" applyBorder="1" applyAlignment="1" applyProtection="1">
      <alignment horizontal="center" vertical="center"/>
    </xf>
    <xf numFmtId="165" fontId="2" fillId="3" borderId="8" xfId="0" applyNumberFormat="1" applyFont="1" applyFill="1" applyBorder="1" applyAlignment="1">
      <alignment horizontal="center"/>
    </xf>
    <xf numFmtId="165" fontId="2" fillId="3" borderId="9" xfId="0" applyNumberFormat="1" applyFont="1" applyFill="1" applyBorder="1" applyAlignment="1">
      <alignment horizontal="center"/>
    </xf>
    <xf numFmtId="0" fontId="2" fillId="4" borderId="7" xfId="1" applyNumberFormat="1" applyFont="1" applyFill="1" applyBorder="1" applyAlignment="1" applyProtection="1">
      <alignment horizontal="center" vertical="center"/>
    </xf>
    <xf numFmtId="165" fontId="2" fillId="4" borderId="8" xfId="0" applyNumberFormat="1" applyFont="1" applyFill="1" applyBorder="1" applyAlignment="1">
      <alignment horizontal="center"/>
    </xf>
    <xf numFmtId="165" fontId="2" fillId="4" borderId="9" xfId="0" applyNumberFormat="1" applyFont="1" applyFill="1" applyBorder="1" applyAlignment="1">
      <alignment horizontal="center"/>
    </xf>
  </cellXfs>
  <cellStyles count="2">
    <cellStyle name="Excel_BuiltIn_Gut 1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abSelected="1" topLeftCell="A32" workbookViewId="0">
      <selection activeCell="A42" sqref="A42"/>
    </sheetView>
  </sheetViews>
  <sheetFormatPr baseColWidth="10" defaultRowHeight="13.2" x14ac:dyDescent="0.25"/>
  <cols>
    <col min="1" max="1" width="19.6640625" customWidth="1"/>
    <col min="2" max="4" width="14.6640625" customWidth="1"/>
    <col min="5" max="5" width="13" customWidth="1"/>
    <col min="6" max="6" width="41.5546875" customWidth="1"/>
    <col min="7" max="7" width="24.109375" customWidth="1"/>
    <col min="8" max="8" width="15.77734375" customWidth="1"/>
    <col min="9" max="9" width="22.109375" customWidth="1"/>
  </cols>
  <sheetData>
    <row r="2" spans="1:10" ht="13.8" x14ac:dyDescent="0.25">
      <c r="A2" s="1" t="s">
        <v>0</v>
      </c>
    </row>
    <row r="4" spans="1:10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10" ht="33.75" customHeight="1" x14ac:dyDescent="0.25">
      <c r="A5" s="4" t="s">
        <v>7</v>
      </c>
      <c r="B5" s="5" t="s">
        <v>8</v>
      </c>
      <c r="C5" s="4" t="s">
        <v>9</v>
      </c>
      <c r="D5" s="6">
        <v>41291</v>
      </c>
      <c r="E5" s="5" t="s">
        <v>10</v>
      </c>
      <c r="F5" s="4" t="s">
        <v>11</v>
      </c>
      <c r="G5" s="5" t="s">
        <v>12</v>
      </c>
      <c r="J5" s="7"/>
    </row>
    <row r="6" spans="1:10" ht="42.45" customHeight="1" x14ac:dyDescent="0.25">
      <c r="A6" s="4" t="s">
        <v>13</v>
      </c>
      <c r="B6" s="5" t="s">
        <v>8</v>
      </c>
      <c r="C6" s="4" t="s">
        <v>14</v>
      </c>
      <c r="D6" s="8" t="s">
        <v>15</v>
      </c>
      <c r="E6" s="5" t="s">
        <v>16</v>
      </c>
      <c r="F6" s="4" t="s">
        <v>17</v>
      </c>
      <c r="G6" s="5" t="s">
        <v>18</v>
      </c>
      <c r="J6" s="9"/>
    </row>
    <row r="7" spans="1:10" x14ac:dyDescent="0.25">
      <c r="A7" s="10"/>
      <c r="B7" s="10"/>
      <c r="C7" s="10"/>
      <c r="D7" s="10"/>
    </row>
    <row r="8" spans="1:10" ht="15" x14ac:dyDescent="0.25">
      <c r="A8" s="11"/>
      <c r="B8" s="11"/>
      <c r="C8" s="11"/>
      <c r="D8" s="11"/>
    </row>
    <row r="9" spans="1:10" ht="15" x14ac:dyDescent="0.25">
      <c r="A9" s="11"/>
      <c r="B9" s="11"/>
      <c r="C9" s="11"/>
      <c r="D9" s="11"/>
    </row>
    <row r="10" spans="1:10" x14ac:dyDescent="0.25">
      <c r="A10" s="12" t="s">
        <v>19</v>
      </c>
      <c r="B10" s="12"/>
      <c r="C10" s="12"/>
      <c r="D10" s="12"/>
      <c r="E10" s="7"/>
      <c r="F10" s="7"/>
      <c r="G10" s="7"/>
      <c r="H10" s="7"/>
      <c r="I10" s="7"/>
    </row>
    <row r="11" spans="1:10" x14ac:dyDescent="0.25">
      <c r="A11" s="12"/>
      <c r="B11" s="12"/>
      <c r="C11" s="12"/>
      <c r="D11" s="12"/>
      <c r="E11" s="7"/>
      <c r="F11" s="7"/>
      <c r="G11" s="7"/>
      <c r="H11" s="7"/>
      <c r="I11" s="7"/>
    </row>
    <row r="12" spans="1:10" ht="15.6" x14ac:dyDescent="0.35">
      <c r="A12" s="13"/>
      <c r="B12" s="3" t="s">
        <v>20</v>
      </c>
      <c r="C12" s="3" t="s">
        <v>21</v>
      </c>
      <c r="D12" s="3" t="s">
        <v>22</v>
      </c>
      <c r="E12" s="3" t="s">
        <v>23</v>
      </c>
      <c r="F12" s="3" t="s">
        <v>24</v>
      </c>
      <c r="G12" s="14" t="s">
        <v>25</v>
      </c>
      <c r="H12" s="3" t="s">
        <v>26</v>
      </c>
      <c r="I12" s="7"/>
    </row>
    <row r="13" spans="1:10" ht="26.4" x14ac:dyDescent="0.25">
      <c r="A13" s="15" t="s">
        <v>27</v>
      </c>
      <c r="B13" s="16" t="s">
        <v>28</v>
      </c>
      <c r="C13" s="17" t="s">
        <v>29</v>
      </c>
      <c r="D13" s="18">
        <v>6</v>
      </c>
      <c r="E13" s="5" t="s">
        <v>30</v>
      </c>
      <c r="F13" s="5" t="s">
        <v>31</v>
      </c>
      <c r="G13" s="5" t="s">
        <v>32</v>
      </c>
      <c r="H13" s="5" t="s">
        <v>33</v>
      </c>
      <c r="I13" s="7"/>
    </row>
    <row r="14" spans="1:10" ht="26.4" x14ac:dyDescent="0.25">
      <c r="A14" s="15" t="s">
        <v>34</v>
      </c>
      <c r="B14" s="16" t="s">
        <v>35</v>
      </c>
      <c r="C14" s="17" t="s">
        <v>29</v>
      </c>
      <c r="D14" s="18">
        <v>8</v>
      </c>
      <c r="E14" s="5" t="s">
        <v>30</v>
      </c>
      <c r="F14" s="5" t="s">
        <v>36</v>
      </c>
      <c r="G14" s="5" t="s">
        <v>32</v>
      </c>
      <c r="H14" s="5" t="s">
        <v>37</v>
      </c>
      <c r="I14" s="7"/>
    </row>
    <row r="15" spans="1:10" ht="15" x14ac:dyDescent="0.25">
      <c r="A15" s="19"/>
      <c r="B15" s="19"/>
      <c r="C15" s="19"/>
      <c r="D15" s="19"/>
    </row>
    <row r="16" spans="1:10" ht="15" x14ac:dyDescent="0.25">
      <c r="A16" s="11"/>
      <c r="B16" s="11"/>
      <c r="C16" s="11"/>
      <c r="D16" s="11"/>
    </row>
    <row r="17" spans="1:4" ht="15.6" x14ac:dyDescent="0.3">
      <c r="A17" s="20"/>
      <c r="B17" s="20"/>
      <c r="C17" s="20"/>
      <c r="D17" s="20"/>
    </row>
    <row r="18" spans="1:4" ht="15" x14ac:dyDescent="0.25">
      <c r="A18" s="19"/>
      <c r="B18" s="19"/>
      <c r="C18" s="19"/>
      <c r="D18" s="19"/>
    </row>
    <row r="19" spans="1:4" ht="15" x14ac:dyDescent="0.25">
      <c r="A19" s="21"/>
      <c r="B19" s="21"/>
      <c r="C19" s="21"/>
      <c r="D19" s="21"/>
    </row>
    <row r="20" spans="1:4" ht="15" x14ac:dyDescent="0.25">
      <c r="A20" s="11"/>
      <c r="B20" s="11"/>
      <c r="C20" s="11"/>
      <c r="D20" s="11"/>
    </row>
    <row r="21" spans="1:4" ht="15.6" x14ac:dyDescent="0.3">
      <c r="A21" s="22" t="s">
        <v>38</v>
      </c>
      <c r="B21" s="22"/>
      <c r="C21" s="22"/>
      <c r="D21" s="20"/>
    </row>
    <row r="22" spans="1:4" x14ac:dyDescent="0.25">
      <c r="A22" s="10"/>
      <c r="B22" s="10"/>
      <c r="C22" s="10"/>
      <c r="D22" s="10"/>
    </row>
    <row r="23" spans="1:4" ht="15.6" x14ac:dyDescent="0.25">
      <c r="A23" s="23" t="s">
        <v>39</v>
      </c>
      <c r="B23" s="23" t="s">
        <v>40</v>
      </c>
      <c r="C23" s="24"/>
      <c r="D23" s="21"/>
    </row>
    <row r="24" spans="1:4" ht="15" x14ac:dyDescent="0.25">
      <c r="A24" s="23" t="s">
        <v>41</v>
      </c>
      <c r="B24" s="24" t="s">
        <v>42</v>
      </c>
      <c r="C24" s="24"/>
      <c r="D24" s="21"/>
    </row>
    <row r="25" spans="1:4" ht="15" x14ac:dyDescent="0.25">
      <c r="A25" s="23"/>
      <c r="B25" s="24"/>
      <c r="C25" s="24"/>
      <c r="D25" s="21"/>
    </row>
    <row r="26" spans="1:4" ht="15" x14ac:dyDescent="0.25">
      <c r="A26" s="23" t="s">
        <v>43</v>
      </c>
      <c r="B26" s="24" t="s">
        <v>44</v>
      </c>
      <c r="C26" s="24"/>
      <c r="D26" s="21"/>
    </row>
    <row r="27" spans="1:4" ht="15" x14ac:dyDescent="0.25">
      <c r="A27" s="23" t="s">
        <v>45</v>
      </c>
      <c r="B27" s="24" t="s">
        <v>46</v>
      </c>
      <c r="C27" s="24"/>
      <c r="D27" s="21"/>
    </row>
    <row r="28" spans="1:4" ht="15" x14ac:dyDescent="0.25">
      <c r="A28" s="23" t="s">
        <v>47</v>
      </c>
      <c r="B28" s="24" t="s">
        <v>44</v>
      </c>
      <c r="C28" s="24"/>
      <c r="D28" s="21"/>
    </row>
    <row r="29" spans="1:4" ht="15" x14ac:dyDescent="0.25">
      <c r="A29" s="23" t="s">
        <v>48</v>
      </c>
      <c r="B29" s="24" t="s">
        <v>44</v>
      </c>
      <c r="C29" s="24"/>
      <c r="D29" s="21"/>
    </row>
    <row r="30" spans="1:4" ht="15" x14ac:dyDescent="0.25">
      <c r="A30" s="23" t="s">
        <v>49</v>
      </c>
      <c r="B30" s="24" t="s">
        <v>50</v>
      </c>
      <c r="C30" s="24"/>
      <c r="D30" s="21"/>
    </row>
    <row r="31" spans="1:4" ht="15" x14ac:dyDescent="0.25">
      <c r="A31" s="23" t="s">
        <v>51</v>
      </c>
      <c r="B31" s="24" t="s">
        <v>52</v>
      </c>
      <c r="C31" s="24"/>
      <c r="D31" s="21"/>
    </row>
    <row r="32" spans="1:4" ht="26.4" x14ac:dyDescent="0.25">
      <c r="A32" s="25" t="s">
        <v>53</v>
      </c>
      <c r="B32" s="24" t="s">
        <v>54</v>
      </c>
      <c r="C32" s="24"/>
      <c r="D32" s="21"/>
    </row>
    <row r="33" spans="1:7" ht="26.4" x14ac:dyDescent="0.25">
      <c r="A33" s="26" t="s">
        <v>55</v>
      </c>
      <c r="B33" s="27" t="s">
        <v>56</v>
      </c>
      <c r="C33" s="27"/>
      <c r="D33" s="11"/>
    </row>
    <row r="34" spans="1:7" ht="15" x14ac:dyDescent="0.25">
      <c r="A34" s="28" t="s">
        <v>57</v>
      </c>
      <c r="B34" s="27" t="s">
        <v>58</v>
      </c>
      <c r="C34" s="27"/>
      <c r="D34" s="11"/>
    </row>
    <row r="35" spans="1:7" ht="15" x14ac:dyDescent="0.25">
      <c r="A35" s="28" t="s">
        <v>59</v>
      </c>
      <c r="B35" s="27" t="s">
        <v>60</v>
      </c>
      <c r="C35" s="27"/>
      <c r="D35" s="11"/>
    </row>
    <row r="36" spans="1:7" ht="15" x14ac:dyDescent="0.25">
      <c r="A36" s="28" t="s">
        <v>61</v>
      </c>
      <c r="B36" s="27" t="s">
        <v>62</v>
      </c>
      <c r="C36" s="27"/>
      <c r="D36" s="11"/>
    </row>
    <row r="37" spans="1:7" ht="15" x14ac:dyDescent="0.25">
      <c r="A37" s="28" t="s">
        <v>63</v>
      </c>
      <c r="B37" s="27" t="s">
        <v>64</v>
      </c>
      <c r="C37" s="27"/>
      <c r="D37" s="11"/>
    </row>
    <row r="38" spans="1:7" ht="15" x14ac:dyDescent="0.25">
      <c r="A38" s="28" t="s">
        <v>65</v>
      </c>
      <c r="B38" s="27" t="s">
        <v>46</v>
      </c>
      <c r="C38" s="27"/>
      <c r="D38" s="11"/>
    </row>
    <row r="39" spans="1:7" ht="15" x14ac:dyDescent="0.25">
      <c r="A39" s="28" t="s">
        <v>66</v>
      </c>
      <c r="B39" s="27" t="s">
        <v>67</v>
      </c>
      <c r="C39" s="27"/>
      <c r="D39" s="11"/>
    </row>
    <row r="40" spans="1:7" ht="15.6" x14ac:dyDescent="0.3">
      <c r="A40" s="20"/>
      <c r="B40" s="20"/>
      <c r="C40" s="20"/>
      <c r="D40" s="20"/>
    </row>
    <row r="41" spans="1:7" ht="19.2" x14ac:dyDescent="0.4">
      <c r="A41" s="10" t="s">
        <v>68</v>
      </c>
      <c r="B41" s="10"/>
      <c r="C41" s="10"/>
      <c r="D41" s="10"/>
      <c r="E41" s="7"/>
      <c r="F41" s="7"/>
      <c r="G41" s="7"/>
    </row>
    <row r="42" spans="1:7" x14ac:dyDescent="0.25">
      <c r="A42" s="10"/>
      <c r="B42" s="10"/>
      <c r="C42" s="10"/>
      <c r="D42" s="10"/>
    </row>
    <row r="43" spans="1:7" ht="15" x14ac:dyDescent="0.25">
      <c r="A43" s="21"/>
      <c r="B43" s="10"/>
      <c r="C43" s="10"/>
      <c r="D43" s="10"/>
    </row>
    <row r="44" spans="1:7" x14ac:dyDescent="0.25">
      <c r="A44" s="9"/>
      <c r="B44" s="9"/>
      <c r="C44" s="9"/>
      <c r="D44" s="9"/>
    </row>
    <row r="45" spans="1:7" ht="15" x14ac:dyDescent="0.25">
      <c r="A45" s="11"/>
      <c r="B45" s="11"/>
      <c r="C45" s="11"/>
      <c r="D45" s="11"/>
    </row>
    <row r="46" spans="1:7" ht="15.6" x14ac:dyDescent="0.3">
      <c r="A46" s="29"/>
      <c r="B46" s="29"/>
      <c r="C46" s="29"/>
      <c r="D46" s="29"/>
    </row>
    <row r="47" spans="1:7" x14ac:dyDescent="0.25">
      <c r="A47" s="9"/>
      <c r="B47" s="9"/>
      <c r="C47" s="9"/>
      <c r="D47" s="9"/>
    </row>
    <row r="48" spans="1:7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ht="15" x14ac:dyDescent="0.25">
      <c r="A50" s="30"/>
      <c r="B50" s="30"/>
      <c r="C50" s="30"/>
      <c r="D50" s="3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zoomScale="84" zoomScaleNormal="84" workbookViewId="0">
      <selection activeCell="H1" sqref="H1"/>
    </sheetView>
  </sheetViews>
  <sheetFormatPr baseColWidth="10" defaultRowHeight="13.2" x14ac:dyDescent="0.25"/>
  <cols>
    <col min="2" max="2" width="29.33203125" customWidth="1"/>
    <col min="3" max="4" width="29.109375" customWidth="1"/>
    <col min="5" max="5" width="18.5546875" customWidth="1"/>
    <col min="6" max="6" width="16.77734375" customWidth="1"/>
    <col min="9" max="9" width="29.33203125" customWidth="1"/>
    <col min="10" max="10" width="28.5546875" customWidth="1"/>
    <col min="11" max="11" width="29" customWidth="1"/>
    <col min="12" max="12" width="19.33203125" customWidth="1"/>
    <col min="13" max="13" width="17.5546875" customWidth="1"/>
  </cols>
  <sheetData>
    <row r="1" spans="1:13" ht="15.6" x14ac:dyDescent="0.3">
      <c r="A1" s="31" t="s">
        <v>69</v>
      </c>
      <c r="B1" s="32"/>
      <c r="C1" s="33"/>
      <c r="D1" s="33"/>
      <c r="E1" s="33"/>
      <c r="F1" s="34"/>
      <c r="H1" s="35" t="s">
        <v>70</v>
      </c>
      <c r="I1" s="36"/>
      <c r="J1" s="36"/>
      <c r="K1" s="33"/>
      <c r="L1" s="33"/>
      <c r="M1" s="34"/>
    </row>
    <row r="2" spans="1:13" x14ac:dyDescent="0.25">
      <c r="A2" s="37"/>
      <c r="F2" s="38"/>
      <c r="H2" s="37"/>
      <c r="M2" s="38"/>
    </row>
    <row r="3" spans="1:13" ht="15.6" x14ac:dyDescent="0.35">
      <c r="A3" s="39" t="s">
        <v>71</v>
      </c>
      <c r="B3" s="40"/>
      <c r="C3" s="40"/>
      <c r="F3" s="38"/>
      <c r="H3" s="39" t="s">
        <v>72</v>
      </c>
      <c r="I3" s="40"/>
      <c r="J3" s="40"/>
      <c r="M3" s="38"/>
    </row>
    <row r="4" spans="1:13" x14ac:dyDescent="0.25">
      <c r="A4" s="39"/>
      <c r="B4" s="40"/>
      <c r="C4" s="40"/>
      <c r="F4" s="38"/>
      <c r="H4" s="39"/>
      <c r="I4" s="40"/>
      <c r="J4" s="40"/>
      <c r="M4" s="38"/>
    </row>
    <row r="5" spans="1:13" ht="15.6" x14ac:dyDescent="0.25">
      <c r="A5" s="41"/>
      <c r="B5" s="42" t="s">
        <v>73</v>
      </c>
      <c r="C5" s="42" t="s">
        <v>74</v>
      </c>
      <c r="D5" s="42" t="s">
        <v>75</v>
      </c>
      <c r="E5" s="42" t="s">
        <v>73</v>
      </c>
      <c r="F5" s="43" t="s">
        <v>76</v>
      </c>
      <c r="H5" s="41"/>
      <c r="I5" s="42" t="s">
        <v>73</v>
      </c>
      <c r="J5" s="42" t="s">
        <v>74</v>
      </c>
      <c r="K5" s="42" t="s">
        <v>75</v>
      </c>
      <c r="L5" s="42" t="s">
        <v>73</v>
      </c>
      <c r="M5" s="43" t="s">
        <v>76</v>
      </c>
    </row>
    <row r="6" spans="1:13" ht="15" x14ac:dyDescent="0.35">
      <c r="A6" s="44" t="s">
        <v>77</v>
      </c>
      <c r="B6" s="45" t="s">
        <v>78</v>
      </c>
      <c r="C6" s="45" t="s">
        <v>78</v>
      </c>
      <c r="D6" s="45" t="s">
        <v>78</v>
      </c>
      <c r="E6" s="42" t="s">
        <v>79</v>
      </c>
      <c r="F6" s="43" t="s">
        <v>73</v>
      </c>
      <c r="H6" s="44" t="s">
        <v>77</v>
      </c>
      <c r="I6" s="45" t="s">
        <v>78</v>
      </c>
      <c r="J6" s="45" t="s">
        <v>78</v>
      </c>
      <c r="K6" s="45" t="s">
        <v>78</v>
      </c>
      <c r="L6" s="42" t="s">
        <v>79</v>
      </c>
      <c r="M6" s="43" t="s">
        <v>73</v>
      </c>
    </row>
    <row r="7" spans="1:13" x14ac:dyDescent="0.25">
      <c r="A7" s="44">
        <v>1</v>
      </c>
      <c r="B7" s="46">
        <v>17.840199999999999</v>
      </c>
      <c r="C7" s="46">
        <v>5.2488000000000001</v>
      </c>
      <c r="D7" s="46">
        <v>23.336099999999998</v>
      </c>
      <c r="E7" s="46">
        <v>0.66125847047434649</v>
      </c>
      <c r="F7" s="47">
        <v>33.874152952565353</v>
      </c>
      <c r="H7" s="48">
        <v>1</v>
      </c>
      <c r="I7" s="49">
        <v>31.840299999999999</v>
      </c>
      <c r="J7" s="49">
        <v>3.47085</v>
      </c>
      <c r="K7" s="49">
        <v>62.688699999999997</v>
      </c>
      <c r="L7" s="49">
        <v>0.89004426821880722</v>
      </c>
      <c r="M7" s="50">
        <v>10.995573178119274</v>
      </c>
    </row>
    <row r="8" spans="1:13" x14ac:dyDescent="0.25">
      <c r="A8" s="44">
        <v>3</v>
      </c>
      <c r="B8" s="46">
        <v>17.0398</v>
      </c>
      <c r="C8" s="46">
        <v>6.5533999999999999</v>
      </c>
      <c r="D8" s="46">
        <v>23.9558</v>
      </c>
      <c r="E8" s="46">
        <v>0.6127541644261395</v>
      </c>
      <c r="F8" s="47">
        <v>38.724583557386048</v>
      </c>
      <c r="H8" s="48">
        <v>2</v>
      </c>
      <c r="I8" s="49">
        <v>14.54975</v>
      </c>
      <c r="J8" s="49">
        <v>2.0560499999999999</v>
      </c>
      <c r="K8" s="49">
        <v>22.558299999999999</v>
      </c>
      <c r="L8" s="49">
        <v>0.84198963917465308</v>
      </c>
      <c r="M8" s="50">
        <v>15.801036082534692</v>
      </c>
    </row>
    <row r="9" spans="1:13" x14ac:dyDescent="0.25">
      <c r="A9" s="44">
        <v>4</v>
      </c>
      <c r="B9" s="46">
        <v>15.507649999999998</v>
      </c>
      <c r="C9" s="46">
        <v>6.6065499999999995</v>
      </c>
      <c r="D9" s="46">
        <v>16.727899999999998</v>
      </c>
      <c r="E9" s="46">
        <v>0.57713220903160656</v>
      </c>
      <c r="F9" s="47">
        <v>42.286779096839339</v>
      </c>
      <c r="H9" s="48">
        <v>3</v>
      </c>
      <c r="I9" s="49">
        <v>27.595750000000002</v>
      </c>
      <c r="J9" s="49">
        <v>9.2430500000000002</v>
      </c>
      <c r="K9" s="49">
        <v>78.874650000000003</v>
      </c>
      <c r="L9" s="49">
        <v>0.6564323341350442</v>
      </c>
      <c r="M9" s="50">
        <v>34.356766586495581</v>
      </c>
    </row>
    <row r="10" spans="1:13" x14ac:dyDescent="0.25">
      <c r="A10" s="44">
        <v>5</v>
      </c>
      <c r="B10" s="46">
        <v>18.4008</v>
      </c>
      <c r="C10" s="46">
        <v>7.1703000000000001</v>
      </c>
      <c r="D10" s="46" t="s">
        <v>80</v>
      </c>
      <c r="E10" s="46">
        <v>0.61032672492500317</v>
      </c>
      <c r="F10" s="47">
        <v>38.967327507499682</v>
      </c>
      <c r="H10" s="48">
        <v>4</v>
      </c>
      <c r="I10" s="49">
        <v>11.67835</v>
      </c>
      <c r="J10" s="49">
        <v>5.6814499999999999</v>
      </c>
      <c r="K10" s="49">
        <v>28.758700000000001</v>
      </c>
      <c r="L10" s="49">
        <v>0.50388395840230005</v>
      </c>
      <c r="M10" s="50">
        <v>49.611604159769996</v>
      </c>
    </row>
    <row r="11" spans="1:13" x14ac:dyDescent="0.25">
      <c r="A11" s="44">
        <v>6</v>
      </c>
      <c r="B11" s="46">
        <v>22.7227</v>
      </c>
      <c r="C11" s="46">
        <v>8.5325000000000006</v>
      </c>
      <c r="D11" s="46">
        <v>22.5182</v>
      </c>
      <c r="E11" s="46">
        <v>0.6244944482829945</v>
      </c>
      <c r="F11" s="47">
        <v>37.550555171700552</v>
      </c>
      <c r="H11" s="48">
        <v>6</v>
      </c>
      <c r="I11" s="49">
        <v>14.325200000000001</v>
      </c>
      <c r="J11" s="49">
        <v>1.3565</v>
      </c>
      <c r="K11" s="49">
        <v>15.2157</v>
      </c>
      <c r="L11" s="49">
        <v>0.9074485606957754</v>
      </c>
      <c r="M11" s="50">
        <v>9.2551439304224701</v>
      </c>
    </row>
    <row r="12" spans="1:13" x14ac:dyDescent="0.25">
      <c r="A12" s="51" t="s">
        <v>81</v>
      </c>
      <c r="B12" s="52">
        <f>AVERAGE(B7:B11)</f>
        <v>18.302230000000002</v>
      </c>
      <c r="C12" s="52">
        <f>AVERAGE(C7:C11)</f>
        <v>6.8223099999999999</v>
      </c>
      <c r="D12" s="52">
        <f>AVERAGE(D7:D11)</f>
        <v>21.634500000000003</v>
      </c>
      <c r="E12" s="52">
        <f>AVERAGE(E7:E11)</f>
        <v>0.61719320342801809</v>
      </c>
      <c r="F12" s="53">
        <f>AVERAGE(F7:F11)</f>
        <v>38.280679657198199</v>
      </c>
      <c r="H12" s="54" t="s">
        <v>81</v>
      </c>
      <c r="I12" s="55">
        <f>AVERAGE(I7:I11)</f>
        <v>19.997869999999999</v>
      </c>
      <c r="J12" s="55">
        <f>AVERAGE(J7:J11)</f>
        <v>4.36158</v>
      </c>
      <c r="K12" s="55">
        <f>AVERAGE(K7:K11)</f>
        <v>41.619209999999995</v>
      </c>
      <c r="L12" s="55">
        <f>AVERAGE(L7:L11)</f>
        <v>0.75995975212531608</v>
      </c>
      <c r="M12" s="56">
        <f>AVERAGE(M7:M11)</f>
        <v>24.004024787468403</v>
      </c>
    </row>
    <row r="13" spans="1:13" x14ac:dyDescent="0.25">
      <c r="A13" s="51" t="s">
        <v>82</v>
      </c>
      <c r="B13" s="52">
        <f>STDEV(B7:B11)</f>
        <v>2.700330982861169</v>
      </c>
      <c r="C13" s="52">
        <f>STDEV(C7:C11)</f>
        <v>1.1875021644190804</v>
      </c>
      <c r="D13" s="52">
        <f>STDEV(D7:D11)</f>
        <v>3.323628815015264</v>
      </c>
      <c r="E13" s="52">
        <f>STDEV(E7:E11)</f>
        <v>3.0277024303167727E-2</v>
      </c>
      <c r="F13" s="53">
        <f>STDEV(F7:F11)</f>
        <v>3.0277024303167699</v>
      </c>
      <c r="H13" s="54" t="s">
        <v>82</v>
      </c>
      <c r="I13" s="55">
        <f>STDEV(I7:I11)</f>
        <v>9.0698199857136075</v>
      </c>
      <c r="J13" s="55">
        <f>STDEV(J7:J11)</f>
        <v>3.1902265005011792</v>
      </c>
      <c r="K13" s="55">
        <f>STDEV(K7:K11)</f>
        <v>27.648451883704094</v>
      </c>
      <c r="L13" s="55">
        <f>STDEV(L7:L11)</f>
        <v>0.17442517791071821</v>
      </c>
      <c r="M13" s="56">
        <f>STDEV(M7:M11)</f>
        <v>17.442517791071861</v>
      </c>
    </row>
    <row r="14" spans="1:13" x14ac:dyDescent="0.25">
      <c r="A14" s="51" t="s">
        <v>83</v>
      </c>
      <c r="B14" s="52">
        <f>B13/SQRT(5)</f>
        <v>1.2076247278852785</v>
      </c>
      <c r="C14" s="52">
        <f>C13/SQRT(5)</f>
        <v>0.5310671126138391</v>
      </c>
      <c r="D14" s="52">
        <f>D13/SQRT(5)</f>
        <v>1.4863719924702408</v>
      </c>
      <c r="E14" s="52">
        <f>E13/SQRT(5)</f>
        <v>1.3540296899659247E-2</v>
      </c>
      <c r="F14" s="53">
        <f>F13/SQRT(5)</f>
        <v>1.3540296899659234</v>
      </c>
      <c r="H14" s="54" t="s">
        <v>83</v>
      </c>
      <c r="I14" s="55">
        <f>I13/SQRT(5)</f>
        <v>4.0561468063483597</v>
      </c>
      <c r="J14" s="55">
        <f>J13/SQRT(5)</f>
        <v>1.4267126637483807</v>
      </c>
      <c r="K14" s="55">
        <f>K13/SQRT(5)</f>
        <v>12.364763576918893</v>
      </c>
      <c r="L14" s="55">
        <f>L13/SQRT(5)</f>
        <v>7.8005310959172125E-2</v>
      </c>
      <c r="M14" s="56">
        <f>M13/SQRT(5)</f>
        <v>7.8005310959172309</v>
      </c>
    </row>
    <row r="15" spans="1:13" x14ac:dyDescent="0.25">
      <c r="A15" s="44"/>
      <c r="B15" s="46"/>
      <c r="C15" s="46"/>
      <c r="D15" s="46"/>
      <c r="E15" s="46"/>
      <c r="F15" s="47"/>
      <c r="H15" s="37"/>
      <c r="I15" s="57"/>
      <c r="J15" s="57"/>
      <c r="K15" s="57"/>
      <c r="L15" s="57"/>
      <c r="M15" s="58"/>
    </row>
    <row r="16" spans="1:13" x14ac:dyDescent="0.25">
      <c r="A16" s="44"/>
      <c r="B16" s="46"/>
      <c r="C16" s="46"/>
      <c r="D16" s="46"/>
      <c r="E16" s="46"/>
      <c r="F16" s="47"/>
      <c r="H16" s="37"/>
      <c r="I16" s="57"/>
      <c r="J16" s="57"/>
      <c r="K16" s="57"/>
      <c r="L16" s="57"/>
      <c r="M16" s="58"/>
    </row>
    <row r="17" spans="1:13" ht="15.6" x14ac:dyDescent="0.35">
      <c r="A17" s="59" t="s">
        <v>84</v>
      </c>
      <c r="B17" s="60"/>
      <c r="C17" s="60"/>
      <c r="D17" s="46"/>
      <c r="E17" s="46"/>
      <c r="F17" s="47"/>
      <c r="H17" s="39" t="s">
        <v>85</v>
      </c>
      <c r="I17" s="61"/>
      <c r="J17" s="61"/>
      <c r="K17" s="57"/>
      <c r="L17" s="57"/>
      <c r="M17" s="58"/>
    </row>
    <row r="18" spans="1:13" x14ac:dyDescent="0.25">
      <c r="A18" s="41"/>
      <c r="B18" s="60"/>
      <c r="C18" s="60"/>
      <c r="D18" s="46"/>
      <c r="E18" s="46"/>
      <c r="F18" s="47"/>
      <c r="H18" s="39"/>
      <c r="I18" s="61"/>
      <c r="J18" s="61"/>
      <c r="K18" s="57"/>
      <c r="L18" s="57"/>
      <c r="M18" s="58"/>
    </row>
    <row r="19" spans="1:13" ht="15.6" x14ac:dyDescent="0.25">
      <c r="A19" s="41"/>
      <c r="B19" s="60" t="s">
        <v>73</v>
      </c>
      <c r="C19" s="60" t="s">
        <v>74</v>
      </c>
      <c r="D19" s="60" t="s">
        <v>75</v>
      </c>
      <c r="E19" s="60" t="s">
        <v>73</v>
      </c>
      <c r="F19" s="62" t="s">
        <v>76</v>
      </c>
      <c r="H19" s="41"/>
      <c r="I19" s="60" t="s">
        <v>73</v>
      </c>
      <c r="J19" s="60" t="s">
        <v>74</v>
      </c>
      <c r="K19" s="60" t="s">
        <v>75</v>
      </c>
      <c r="L19" s="60" t="s">
        <v>73</v>
      </c>
      <c r="M19" s="62" t="s">
        <v>76</v>
      </c>
    </row>
    <row r="20" spans="1:13" ht="15" x14ac:dyDescent="0.35">
      <c r="A20" s="44" t="s">
        <v>77</v>
      </c>
      <c r="B20" s="45" t="s">
        <v>78</v>
      </c>
      <c r="C20" s="45" t="s">
        <v>78</v>
      </c>
      <c r="D20" s="45" t="s">
        <v>78</v>
      </c>
      <c r="E20" s="60" t="s">
        <v>79</v>
      </c>
      <c r="F20" s="62" t="s">
        <v>73</v>
      </c>
      <c r="H20" s="44" t="s">
        <v>77</v>
      </c>
      <c r="I20" s="45" t="s">
        <v>78</v>
      </c>
      <c r="J20" s="45" t="s">
        <v>78</v>
      </c>
      <c r="K20" s="45" t="s">
        <v>78</v>
      </c>
      <c r="L20" s="60" t="s">
        <v>79</v>
      </c>
      <c r="M20" s="62" t="s">
        <v>73</v>
      </c>
    </row>
    <row r="21" spans="1:13" x14ac:dyDescent="0.25">
      <c r="A21" s="44">
        <v>25</v>
      </c>
      <c r="B21" s="46">
        <v>24.225999999999999</v>
      </c>
      <c r="C21" s="46">
        <v>9.6309000000000005</v>
      </c>
      <c r="D21" s="46">
        <v>28.974900000000002</v>
      </c>
      <c r="E21" s="46">
        <v>0.60245603896639965</v>
      </c>
      <c r="F21" s="47">
        <v>39.754396103360037</v>
      </c>
      <c r="H21" s="48">
        <v>13</v>
      </c>
      <c r="I21" s="49">
        <v>17.104500000000002</v>
      </c>
      <c r="J21" s="49">
        <v>3.4816000000000003</v>
      </c>
      <c r="K21" s="49">
        <v>41.12135</v>
      </c>
      <c r="L21" s="49">
        <v>0.79164103475403602</v>
      </c>
      <c r="M21" s="50">
        <v>20.8358965245964</v>
      </c>
    </row>
    <row r="22" spans="1:13" x14ac:dyDescent="0.25">
      <c r="A22" s="44">
        <v>26</v>
      </c>
      <c r="B22" s="46">
        <v>21.66985</v>
      </c>
      <c r="C22" s="46">
        <v>7.1284999999999998</v>
      </c>
      <c r="D22" s="46">
        <v>22.727650000000001</v>
      </c>
      <c r="E22" s="46">
        <v>0.61416261623564317</v>
      </c>
      <c r="F22" s="47">
        <v>38.583738376399999</v>
      </c>
      <c r="H22" s="48">
        <v>14</v>
      </c>
      <c r="I22" s="49">
        <v>15.613800000000001</v>
      </c>
      <c r="J22" s="49">
        <v>2.1068499999999997</v>
      </c>
      <c r="K22" s="49">
        <v>24.665100000000002</v>
      </c>
      <c r="L22" s="49">
        <v>0.87122638096527916</v>
      </c>
      <c r="M22" s="50">
        <v>16.674656836003148</v>
      </c>
    </row>
    <row r="23" spans="1:13" x14ac:dyDescent="0.25">
      <c r="A23" s="44">
        <v>27</v>
      </c>
      <c r="B23" s="46" t="s">
        <v>80</v>
      </c>
      <c r="C23" s="46" t="s">
        <v>80</v>
      </c>
      <c r="D23" s="46">
        <v>19.063099999999999</v>
      </c>
      <c r="E23" s="46" t="s">
        <v>80</v>
      </c>
      <c r="F23" s="47" t="s">
        <v>80</v>
      </c>
      <c r="H23" s="48">
        <v>17</v>
      </c>
      <c r="I23" s="49">
        <v>17.544149999999998</v>
      </c>
      <c r="J23" s="49">
        <v>5.3059500000000002</v>
      </c>
      <c r="K23" s="49">
        <v>41.7607</v>
      </c>
      <c r="L23" s="49">
        <v>0.69654349075118116</v>
      </c>
      <c r="M23" s="50">
        <v>30.345650924881884</v>
      </c>
    </row>
    <row r="24" spans="1:13" x14ac:dyDescent="0.25">
      <c r="A24" s="44">
        <v>28</v>
      </c>
      <c r="B24" s="46">
        <v>17.805099999999999</v>
      </c>
      <c r="C24" s="46">
        <v>7.8971999999999998</v>
      </c>
      <c r="D24" s="46">
        <v>25.375799999999998</v>
      </c>
      <c r="E24" s="46">
        <v>0.55646415914541336</v>
      </c>
      <c r="F24" s="47">
        <v>44.353584085458664</v>
      </c>
      <c r="H24" s="48">
        <v>18</v>
      </c>
      <c r="I24" s="49">
        <v>19.959700000000002</v>
      </c>
      <c r="J24" s="49">
        <v>6.2862</v>
      </c>
      <c r="K24" s="49">
        <v>38.335500000000003</v>
      </c>
      <c r="L24" s="49">
        <v>0.685055386604007</v>
      </c>
      <c r="M24" s="50">
        <v>31.49446133959929</v>
      </c>
    </row>
    <row r="25" spans="1:13" x14ac:dyDescent="0.25">
      <c r="A25" s="44">
        <v>29</v>
      </c>
      <c r="B25" s="46">
        <v>16.0931</v>
      </c>
      <c r="C25" s="46">
        <v>7.6040000000000001</v>
      </c>
      <c r="D25" s="46">
        <v>24.7789</v>
      </c>
      <c r="E25" s="46">
        <v>0.52749936308107204</v>
      </c>
      <c r="F25" s="47">
        <v>47.250063691892798</v>
      </c>
      <c r="H25" s="48">
        <v>19</v>
      </c>
      <c r="I25" s="49">
        <v>33.386099999999999</v>
      </c>
      <c r="J25" s="49">
        <v>5.1533499999999997</v>
      </c>
      <c r="K25" s="49">
        <v>59.179949999999998</v>
      </c>
      <c r="L25" s="49">
        <v>0.84211396195217947</v>
      </c>
      <c r="M25" s="50">
        <v>15.788603804782053</v>
      </c>
    </row>
    <row r="26" spans="1:13" x14ac:dyDescent="0.25">
      <c r="A26" s="44">
        <v>30</v>
      </c>
      <c r="B26" s="46" t="s">
        <v>80</v>
      </c>
      <c r="C26" s="46" t="s">
        <v>80</v>
      </c>
      <c r="D26" s="46">
        <v>25.366499999999998</v>
      </c>
      <c r="E26" s="46" t="s">
        <v>80</v>
      </c>
      <c r="F26" s="47" t="s">
        <v>80</v>
      </c>
      <c r="H26" s="48">
        <v>20</v>
      </c>
      <c r="I26" s="49">
        <v>14.461300000000001</v>
      </c>
      <c r="J26" s="49">
        <v>2.7936999999999999</v>
      </c>
      <c r="K26" s="49">
        <v>18.68655</v>
      </c>
      <c r="L26" s="49">
        <v>0.79821250023174772</v>
      </c>
      <c r="M26" s="50">
        <v>20.178749976825227</v>
      </c>
    </row>
    <row r="27" spans="1:13" x14ac:dyDescent="0.25">
      <c r="A27" s="51" t="s">
        <v>81</v>
      </c>
      <c r="B27" s="52">
        <f>AVERAGE(B21:B26)</f>
        <v>19.9485125</v>
      </c>
      <c r="C27" s="52">
        <f>AVERAGE(C21:C26)</f>
        <v>8.0651499999999992</v>
      </c>
      <c r="D27" s="52">
        <f>AVERAGE(D21:D26)</f>
        <v>24.381141666666664</v>
      </c>
      <c r="E27" s="52">
        <f>AVERAGE(E21:E26)</f>
        <v>0.57514554435713205</v>
      </c>
      <c r="F27" s="53">
        <f>AVERAGE(F21:F26)</f>
        <v>42.485445564277875</v>
      </c>
      <c r="H27" s="48">
        <v>23</v>
      </c>
      <c r="I27" s="49">
        <v>31.727650000000001</v>
      </c>
      <c r="J27" s="49">
        <v>7.7700500000000003</v>
      </c>
      <c r="K27" s="49">
        <v>67.969700000000003</v>
      </c>
      <c r="L27" s="49">
        <v>0.75000358063090222</v>
      </c>
      <c r="M27" s="50">
        <v>24.999641936909786</v>
      </c>
    </row>
    <row r="28" spans="1:13" x14ac:dyDescent="0.25">
      <c r="A28" s="51" t="s">
        <v>82</v>
      </c>
      <c r="B28" s="52">
        <f>STDEV(B21:B26)</f>
        <v>3.6841247170291309</v>
      </c>
      <c r="C28" s="52">
        <f>STDEV(C21:C26)</f>
        <v>1.0908334443595582</v>
      </c>
      <c r="D28" s="52">
        <f>STDEV(D21:D26)</f>
        <v>3.2935301857454884</v>
      </c>
      <c r="E28" s="52">
        <f>STDEV(E21:E26)</f>
        <v>4.0362308149210741E-2</v>
      </c>
      <c r="F28" s="53">
        <f>STDEV(F21:F26)</f>
        <v>4.0362308149325727</v>
      </c>
      <c r="H28" s="48">
        <v>24</v>
      </c>
      <c r="I28" s="49">
        <v>14.0451</v>
      </c>
      <c r="J28" s="49">
        <v>2.4802</v>
      </c>
      <c r="K28" s="49">
        <v>22.341949999999997</v>
      </c>
      <c r="L28" s="49">
        <v>0.81885704337488285</v>
      </c>
      <c r="M28" s="50">
        <v>18.114295662511708</v>
      </c>
    </row>
    <row r="29" spans="1:13" x14ac:dyDescent="0.25">
      <c r="A29" s="51" t="s">
        <v>83</v>
      </c>
      <c r="B29" s="52">
        <f>B28/SQRT(4)</f>
        <v>1.8420623585145655</v>
      </c>
      <c r="C29" s="52">
        <f>C28/SQRT(4)</f>
        <v>0.5454167221797791</v>
      </c>
      <c r="D29" s="52">
        <f>D28/SQRT(6)</f>
        <v>1.344578067921725</v>
      </c>
      <c r="E29" s="52">
        <f>E28/SQRT(6)</f>
        <v>1.6477843301090932E-2</v>
      </c>
      <c r="F29" s="53">
        <f>F28/SQRT(6)</f>
        <v>1.6477843301137876</v>
      </c>
      <c r="H29" s="54" t="s">
        <v>81</v>
      </c>
      <c r="I29" s="55">
        <f>AVERAGE(I21:I28)</f>
        <v>20.480287499999999</v>
      </c>
      <c r="J29" s="55">
        <f>AVERAGE(J21:J28)</f>
        <v>4.4222374999999996</v>
      </c>
      <c r="K29" s="55">
        <f>AVERAGE(K21:K28)</f>
        <v>39.257600000000004</v>
      </c>
      <c r="L29" s="55">
        <f>AVERAGE(L21:L28)</f>
        <v>0.78170667240802694</v>
      </c>
      <c r="M29" s="56">
        <f>AVERAGE(M21:M28)</f>
        <v>22.303994625763686</v>
      </c>
    </row>
    <row r="30" spans="1:13" x14ac:dyDescent="0.25">
      <c r="A30" s="37"/>
      <c r="B30" s="63"/>
      <c r="C30" s="63"/>
      <c r="D30" s="63"/>
      <c r="E30" s="63"/>
      <c r="F30" s="64"/>
      <c r="H30" s="54" t="s">
        <v>82</v>
      </c>
      <c r="I30" s="55">
        <f>STDEV(I21:I28)</f>
        <v>7.6966928405623909</v>
      </c>
      <c r="J30" s="55">
        <f>STDEV(J21:J28)</f>
        <v>2.0236861779841973</v>
      </c>
      <c r="K30" s="55">
        <f>STDEV(K21:K28)</f>
        <v>17.542285350750131</v>
      </c>
      <c r="L30" s="55">
        <f>STDEV(L21:L28)</f>
        <v>6.6561923270532328E-2</v>
      </c>
      <c r="M30" s="56">
        <f>STDEV(M21:M28)</f>
        <v>6.0328238428720971</v>
      </c>
    </row>
    <row r="31" spans="1:13" ht="15.6" x14ac:dyDescent="0.3">
      <c r="A31" s="65"/>
      <c r="B31" s="63"/>
      <c r="C31" s="63"/>
      <c r="D31" s="63"/>
      <c r="E31" s="63"/>
      <c r="F31" s="64"/>
      <c r="H31" s="54" t="s">
        <v>83</v>
      </c>
      <c r="I31" s="55">
        <f>I30/SQRT(8)</f>
        <v>2.7211918501358086</v>
      </c>
      <c r="J31" s="55">
        <f>J30/SQRT(8)</f>
        <v>0.71548110972305612</v>
      </c>
      <c r="K31" s="55">
        <f>K30/SQRT(8)</f>
        <v>6.202134464512425</v>
      </c>
      <c r="L31" s="55">
        <f>L30/SQRT(8)</f>
        <v>2.3533193656706034E-2</v>
      </c>
      <c r="M31" s="56">
        <f>M30/SQRT(8)</f>
        <v>2.1329253244993733</v>
      </c>
    </row>
    <row r="32" spans="1:13" ht="15.6" x14ac:dyDescent="0.35">
      <c r="A32" s="39" t="s">
        <v>72</v>
      </c>
      <c r="B32" s="63"/>
      <c r="C32" s="63"/>
      <c r="D32" s="63"/>
      <c r="E32" s="63"/>
      <c r="F32" s="64"/>
      <c r="H32" s="37"/>
      <c r="I32" s="57"/>
      <c r="J32" s="57"/>
      <c r="K32" s="57"/>
      <c r="L32" s="57"/>
      <c r="M32" s="58"/>
    </row>
    <row r="33" spans="1:13" x14ac:dyDescent="0.25">
      <c r="A33" s="37"/>
      <c r="B33" s="63"/>
      <c r="C33" s="63"/>
      <c r="D33" s="63"/>
      <c r="E33" s="63"/>
      <c r="F33" s="64"/>
      <c r="H33" s="37"/>
      <c r="I33" s="57"/>
      <c r="J33" s="57"/>
      <c r="K33" s="57"/>
      <c r="L33" s="57"/>
      <c r="M33" s="58"/>
    </row>
    <row r="34" spans="1:13" ht="16.8" x14ac:dyDescent="0.35">
      <c r="A34" s="41"/>
      <c r="B34" s="60" t="s">
        <v>73</v>
      </c>
      <c r="C34" s="60" t="s">
        <v>74</v>
      </c>
      <c r="D34" s="60" t="s">
        <v>75</v>
      </c>
      <c r="E34" s="60" t="s">
        <v>73</v>
      </c>
      <c r="F34" s="62" t="s">
        <v>76</v>
      </c>
      <c r="H34" s="39" t="s">
        <v>86</v>
      </c>
      <c r="I34" s="61"/>
      <c r="J34" s="61"/>
      <c r="K34" s="57"/>
      <c r="L34" s="57"/>
      <c r="M34" s="58"/>
    </row>
    <row r="35" spans="1:13" ht="15" x14ac:dyDescent="0.35">
      <c r="A35" s="44" t="s">
        <v>77</v>
      </c>
      <c r="B35" s="45" t="s">
        <v>78</v>
      </c>
      <c r="C35" s="45" t="s">
        <v>78</v>
      </c>
      <c r="D35" s="45" t="s">
        <v>78</v>
      </c>
      <c r="E35" s="60" t="s">
        <v>79</v>
      </c>
      <c r="F35" s="62" t="s">
        <v>73</v>
      </c>
      <c r="H35" s="39"/>
      <c r="I35" s="61"/>
      <c r="J35" s="61"/>
      <c r="K35" s="57"/>
      <c r="L35" s="57"/>
      <c r="M35" s="58"/>
    </row>
    <row r="36" spans="1:13" ht="15.6" x14ac:dyDescent="0.25">
      <c r="A36" s="44">
        <v>39</v>
      </c>
      <c r="B36" s="46">
        <v>35.313900000000004</v>
      </c>
      <c r="C36" s="46">
        <v>5.9213000000000005</v>
      </c>
      <c r="D36" s="46">
        <v>73.269599999999997</v>
      </c>
      <c r="E36" s="46">
        <v>0.85463245059938664</v>
      </c>
      <c r="F36" s="47">
        <v>14.536754940061329</v>
      </c>
      <c r="H36" s="41"/>
      <c r="I36" s="60" t="s">
        <v>73</v>
      </c>
      <c r="J36" s="60" t="s">
        <v>74</v>
      </c>
      <c r="K36" s="60" t="s">
        <v>75</v>
      </c>
      <c r="L36" s="60" t="s">
        <v>73</v>
      </c>
      <c r="M36" s="62" t="s">
        <v>76</v>
      </c>
    </row>
    <row r="37" spans="1:13" ht="15" x14ac:dyDescent="0.35">
      <c r="A37" s="44">
        <v>40</v>
      </c>
      <c r="B37" s="46">
        <v>52.312799999999996</v>
      </c>
      <c r="C37" s="46">
        <v>8.7081499999999998</v>
      </c>
      <c r="D37" s="46">
        <v>79.799450000000007</v>
      </c>
      <c r="E37" s="46">
        <v>0.83293570208403889</v>
      </c>
      <c r="F37" s="47">
        <v>16.706429791600002</v>
      </c>
      <c r="H37" s="44" t="s">
        <v>77</v>
      </c>
      <c r="I37" s="45" t="s">
        <v>78</v>
      </c>
      <c r="J37" s="45" t="s">
        <v>78</v>
      </c>
      <c r="K37" s="45" t="s">
        <v>78</v>
      </c>
      <c r="L37" s="60" t="s">
        <v>79</v>
      </c>
      <c r="M37" s="62" t="s">
        <v>73</v>
      </c>
    </row>
    <row r="38" spans="1:13" x14ac:dyDescent="0.25">
      <c r="A38" s="44">
        <v>42</v>
      </c>
      <c r="B38" s="46">
        <v>42.367800000000003</v>
      </c>
      <c r="C38" s="46">
        <v>9.6021999999999998</v>
      </c>
      <c r="D38" s="46">
        <v>69.197100000000006</v>
      </c>
      <c r="E38" s="46">
        <v>0.7733609014393007</v>
      </c>
      <c r="F38" s="47">
        <v>22.663909856069939</v>
      </c>
      <c r="H38" s="48">
        <v>29</v>
      </c>
      <c r="I38" s="49">
        <v>28.597549999999998</v>
      </c>
      <c r="J38" s="49">
        <v>5.5428499999999996</v>
      </c>
      <c r="K38" s="49">
        <v>91.009199999999993</v>
      </c>
      <c r="L38" s="66">
        <v>0.80671118179761314</v>
      </c>
      <c r="M38" s="67">
        <v>19.328881820238678</v>
      </c>
    </row>
    <row r="39" spans="1:13" x14ac:dyDescent="0.25">
      <c r="A39" s="51" t="s">
        <v>81</v>
      </c>
      <c r="B39" s="52">
        <f>AVERAGE(B36:B38)</f>
        <v>43.331500000000005</v>
      </c>
      <c r="C39" s="52">
        <f>AVERAGE(C36:C38)</f>
        <v>8.0772166666666667</v>
      </c>
      <c r="D39" s="52">
        <f>AVERAGE(D36:D38)</f>
        <v>74.08871666666667</v>
      </c>
      <c r="E39" s="52">
        <f>AVERAGE(E36:E38)</f>
        <v>0.82030968470757548</v>
      </c>
      <c r="F39" s="53">
        <f>AVERAGE(F36:F38)</f>
        <v>17.969031529243754</v>
      </c>
      <c r="H39" s="48">
        <v>30</v>
      </c>
      <c r="I39" s="49">
        <v>34.069199999999995</v>
      </c>
      <c r="J39" s="49">
        <v>5.3516999999999992</v>
      </c>
      <c r="K39" s="49">
        <v>61.098500000000001</v>
      </c>
      <c r="L39" s="49">
        <v>0.843270703192737</v>
      </c>
      <c r="M39" s="50">
        <v>17.992714446789439</v>
      </c>
    </row>
    <row r="40" spans="1:13" x14ac:dyDescent="0.25">
      <c r="A40" s="51" t="s">
        <v>82</v>
      </c>
      <c r="B40" s="52">
        <f>STDEV(B36:B38)</f>
        <v>8.5403271933807847</v>
      </c>
      <c r="C40" s="52">
        <f>STDEV(C36:C38)</f>
        <v>1.9198473522218678</v>
      </c>
      <c r="D40" s="52">
        <f>STDEV(D36:D38)</f>
        <v>5.3484269150688926</v>
      </c>
      <c r="E40" s="52">
        <f>STDEV(E36:E38)</f>
        <v>4.2081212100094439E-2</v>
      </c>
      <c r="F40" s="53">
        <f>STDEV(F36:F38)</f>
        <v>4.2081212100088781</v>
      </c>
      <c r="H40" s="48">
        <v>33</v>
      </c>
      <c r="I40" s="49">
        <v>58.116300000000003</v>
      </c>
      <c r="J40" s="49">
        <v>10.344200000000001</v>
      </c>
      <c r="K40" s="49">
        <v>82.762799999999999</v>
      </c>
      <c r="L40" s="49">
        <v>0.82200862752790527</v>
      </c>
      <c r="M40" s="50">
        <v>17.799137247209476</v>
      </c>
    </row>
    <row r="41" spans="1:13" x14ac:dyDescent="0.25">
      <c r="A41" s="51" t="s">
        <v>83</v>
      </c>
      <c r="B41" s="52">
        <f>B40/SQRT(3)</f>
        <v>4.9307602040658773</v>
      </c>
      <c r="C41" s="52">
        <f>C40/SQRT(3)</f>
        <v>1.1084243856082856</v>
      </c>
      <c r="D41" s="52">
        <f>D40/SQRT(3)</f>
        <v>3.0879157191560651</v>
      </c>
      <c r="E41" s="52">
        <f>E40/SQRT(3)</f>
        <v>2.4295599133815262E-2</v>
      </c>
      <c r="F41" s="53">
        <f>F40/SQRT(3)</f>
        <v>2.4295599133811994</v>
      </c>
      <c r="H41" s="48">
        <v>34</v>
      </c>
      <c r="I41" s="49">
        <v>33.448250000000002</v>
      </c>
      <c r="J41" s="49">
        <v>7.3855500000000003</v>
      </c>
      <c r="K41" s="49">
        <v>43.16075</v>
      </c>
      <c r="L41" s="49">
        <v>0.77411264655114764</v>
      </c>
      <c r="M41" s="50">
        <v>22.588735344885237</v>
      </c>
    </row>
    <row r="42" spans="1:13" x14ac:dyDescent="0.25">
      <c r="A42" s="37"/>
      <c r="B42" s="63"/>
      <c r="C42" s="63"/>
      <c r="D42" s="63"/>
      <c r="E42" s="63"/>
      <c r="F42" s="64"/>
      <c r="H42" s="48">
        <v>36</v>
      </c>
      <c r="I42" s="49">
        <v>24.470550000000003</v>
      </c>
      <c r="J42" s="49">
        <v>4.1739999999999995</v>
      </c>
      <c r="K42" s="49">
        <v>31.2027</v>
      </c>
      <c r="L42" s="49">
        <v>0.83063871643942433</v>
      </c>
      <c r="M42" s="50">
        <v>19.681877424177785</v>
      </c>
    </row>
    <row r="43" spans="1:13" x14ac:dyDescent="0.25">
      <c r="A43" s="37"/>
      <c r="B43" s="63"/>
      <c r="C43" s="63"/>
      <c r="D43" s="63"/>
      <c r="E43" s="63"/>
      <c r="F43" s="64"/>
      <c r="H43" s="54" t="s">
        <v>81</v>
      </c>
      <c r="I43" s="55">
        <f>AVERAGE(I38:I42)</f>
        <v>35.740369999999999</v>
      </c>
      <c r="J43" s="55">
        <f>AVERAGE(J38:J42)</f>
        <v>6.5596599999999992</v>
      </c>
      <c r="K43" s="55">
        <f>AVERAGE(K38:K42)</f>
        <v>61.846789999999999</v>
      </c>
      <c r="L43" s="55">
        <f>AVERAGE(L38:L42)</f>
        <v>0.8153483751017655</v>
      </c>
      <c r="M43" s="56">
        <f>AVERAGE(M38:M42)</f>
        <v>19.47826925666012</v>
      </c>
    </row>
    <row r="44" spans="1:13" ht="15.6" x14ac:dyDescent="0.35">
      <c r="A44" s="39" t="s">
        <v>85</v>
      </c>
      <c r="B44" s="63"/>
      <c r="C44" s="63"/>
      <c r="D44" s="63"/>
      <c r="E44" s="63"/>
      <c r="F44" s="64"/>
      <c r="H44" s="54" t="s">
        <v>82</v>
      </c>
      <c r="I44" s="55">
        <f>STDEV(I38:I42)</f>
        <v>13.103030059999476</v>
      </c>
      <c r="J44" s="55">
        <f>STDEV(J38:J42)</f>
        <v>2.4077624922840717</v>
      </c>
      <c r="K44" s="55">
        <f>STDEV(K38:K42)</f>
        <v>25.380671346824148</v>
      </c>
      <c r="L44" s="55">
        <f>STDEV(L38:L42)</f>
        <v>2.6612010088940156E-2</v>
      </c>
      <c r="M44" s="56">
        <f>STDEV(M38:M42)</f>
        <v>1.9212710360807117</v>
      </c>
    </row>
    <row r="45" spans="1:13" x14ac:dyDescent="0.25">
      <c r="A45" s="37"/>
      <c r="B45" s="63"/>
      <c r="C45" s="63"/>
      <c r="D45" s="63"/>
      <c r="E45" s="63"/>
      <c r="F45" s="64"/>
      <c r="H45" s="54" t="s">
        <v>83</v>
      </c>
      <c r="I45" s="55">
        <f>I44/SQRT(5)</f>
        <v>5.8598531850763953</v>
      </c>
      <c r="J45" s="55">
        <f>J44/SQRT(5)</f>
        <v>1.0767841212842995</v>
      </c>
      <c r="K45" s="55">
        <f>K44/SQRT(5)</f>
        <v>11.350581289215986</v>
      </c>
      <c r="L45" s="55">
        <f>L44/SQRT(5)</f>
        <v>1.1901252715356083E-2</v>
      </c>
      <c r="M45" s="56">
        <f>M44/SQRT(5)</f>
        <v>0.85921852797558451</v>
      </c>
    </row>
    <row r="46" spans="1:13" ht="15.6" x14ac:dyDescent="0.3">
      <c r="A46" s="68" t="s">
        <v>80</v>
      </c>
      <c r="B46" s="63"/>
      <c r="C46" s="63"/>
      <c r="D46" s="63"/>
      <c r="E46" s="63"/>
      <c r="F46" s="64"/>
      <c r="H46" s="37"/>
      <c r="I46" s="57"/>
      <c r="J46" s="57"/>
      <c r="K46" s="57"/>
      <c r="L46" s="57"/>
      <c r="M46" s="58"/>
    </row>
    <row r="47" spans="1:13" x14ac:dyDescent="0.25">
      <c r="A47" s="37"/>
      <c r="B47" s="63"/>
      <c r="C47" s="63"/>
      <c r="D47" s="63"/>
      <c r="E47" s="63"/>
      <c r="F47" s="64"/>
      <c r="H47" s="37"/>
      <c r="I47" s="57"/>
      <c r="J47" s="57"/>
      <c r="K47" s="57"/>
      <c r="L47" s="57"/>
      <c r="M47" s="58"/>
    </row>
    <row r="48" spans="1:13" ht="15.6" x14ac:dyDescent="0.35">
      <c r="A48" s="37"/>
      <c r="B48" s="63"/>
      <c r="C48" s="63"/>
      <c r="D48" s="63"/>
      <c r="E48" s="63"/>
      <c r="F48" s="64"/>
      <c r="H48" s="39" t="s">
        <v>87</v>
      </c>
      <c r="I48" s="61"/>
      <c r="J48" s="61"/>
      <c r="K48" s="57"/>
      <c r="L48" s="57"/>
      <c r="M48" s="58"/>
    </row>
    <row r="49" spans="1:13" ht="15.6" x14ac:dyDescent="0.35">
      <c r="A49" s="39" t="s">
        <v>88</v>
      </c>
      <c r="B49" s="63"/>
      <c r="C49" s="63"/>
      <c r="D49" s="63"/>
      <c r="E49" s="63"/>
      <c r="F49" s="64"/>
      <c r="H49" s="39"/>
      <c r="I49" s="61"/>
      <c r="J49" s="61"/>
      <c r="K49" s="57"/>
      <c r="L49" s="57"/>
      <c r="M49" s="58"/>
    </row>
    <row r="50" spans="1:13" ht="15.6" x14ac:dyDescent="0.25">
      <c r="A50" s="37"/>
      <c r="B50" s="63"/>
      <c r="C50" s="63"/>
      <c r="D50" s="63"/>
      <c r="E50" s="63"/>
      <c r="F50" s="64"/>
      <c r="H50" s="41"/>
      <c r="I50" s="60" t="s">
        <v>73</v>
      </c>
      <c r="J50" s="60" t="s">
        <v>74</v>
      </c>
      <c r="K50" s="60" t="s">
        <v>75</v>
      </c>
      <c r="L50" s="60" t="s">
        <v>73</v>
      </c>
      <c r="M50" s="62" t="s">
        <v>76</v>
      </c>
    </row>
    <row r="51" spans="1:13" ht="15.6" x14ac:dyDescent="0.35">
      <c r="A51" s="69"/>
      <c r="B51" s="70" t="s">
        <v>73</v>
      </c>
      <c r="C51" s="70" t="s">
        <v>74</v>
      </c>
      <c r="D51" s="70" t="s">
        <v>75</v>
      </c>
      <c r="E51" s="70" t="s">
        <v>73</v>
      </c>
      <c r="F51" s="71" t="s">
        <v>76</v>
      </c>
      <c r="H51" s="44" t="s">
        <v>77</v>
      </c>
      <c r="I51" s="45" t="s">
        <v>78</v>
      </c>
      <c r="J51" s="45" t="s">
        <v>78</v>
      </c>
      <c r="K51" s="45" t="s">
        <v>78</v>
      </c>
      <c r="L51" s="60" t="s">
        <v>79</v>
      </c>
      <c r="M51" s="62" t="s">
        <v>73</v>
      </c>
    </row>
    <row r="52" spans="1:13" ht="15" x14ac:dyDescent="0.35">
      <c r="A52" s="72" t="s">
        <v>77</v>
      </c>
      <c r="B52" s="45" t="s">
        <v>78</v>
      </c>
      <c r="C52" s="45" t="s">
        <v>78</v>
      </c>
      <c r="D52" s="45" t="s">
        <v>78</v>
      </c>
      <c r="E52" s="70" t="s">
        <v>79</v>
      </c>
      <c r="F52" s="71" t="s">
        <v>73</v>
      </c>
      <c r="H52" s="48">
        <v>37</v>
      </c>
      <c r="I52" s="49">
        <v>24.522950000000002</v>
      </c>
      <c r="J52" s="49">
        <v>19.0581</v>
      </c>
      <c r="K52" s="49">
        <v>95.248699999999999</v>
      </c>
      <c r="L52" s="49">
        <v>0.21915942930234344</v>
      </c>
      <c r="M52" s="50">
        <v>78.084057069765663</v>
      </c>
    </row>
    <row r="53" spans="1:13" x14ac:dyDescent="0.25">
      <c r="A53" s="48">
        <v>73</v>
      </c>
      <c r="B53" s="49">
        <v>34.562899999999999</v>
      </c>
      <c r="C53" s="49">
        <v>8.7647999999999993</v>
      </c>
      <c r="D53" s="49">
        <v>91.439400000000006</v>
      </c>
      <c r="E53" s="49">
        <v>0.74641016812825312</v>
      </c>
      <c r="F53" s="50">
        <v>25.358983187174687</v>
      </c>
      <c r="H53" s="48">
        <v>41</v>
      </c>
      <c r="I53" s="49">
        <v>14.956800000000001</v>
      </c>
      <c r="J53" s="49">
        <v>9.9972500000000011</v>
      </c>
      <c r="K53" s="49">
        <v>35.064700000000002</v>
      </c>
      <c r="L53" s="49">
        <v>0.33248937480883112</v>
      </c>
      <c r="M53" s="50">
        <v>66.751062519116886</v>
      </c>
    </row>
    <row r="54" spans="1:13" x14ac:dyDescent="0.25">
      <c r="A54" s="48">
        <v>74</v>
      </c>
      <c r="B54" s="49">
        <v>46.2988</v>
      </c>
      <c r="C54" s="49">
        <v>8.7728000000000002</v>
      </c>
      <c r="D54" s="49">
        <v>85.032499999999999</v>
      </c>
      <c r="E54" s="49">
        <v>0.80509930930226603</v>
      </c>
      <c r="F54" s="50">
        <v>19.490069069773398</v>
      </c>
      <c r="H54" s="48">
        <v>42</v>
      </c>
      <c r="I54" s="49">
        <v>28.182699999999997</v>
      </c>
      <c r="J54" s="49">
        <v>22.40165</v>
      </c>
      <c r="K54" s="49">
        <v>99.769849999999991</v>
      </c>
      <c r="L54" s="49">
        <v>0.17197345446890885</v>
      </c>
      <c r="M54" s="50">
        <v>82.802654553109107</v>
      </c>
    </row>
    <row r="55" spans="1:13" x14ac:dyDescent="0.25">
      <c r="A55" s="48">
        <v>75</v>
      </c>
      <c r="B55" s="49">
        <v>45.686750000000004</v>
      </c>
      <c r="C55" s="49">
        <v>8.7605000000000004</v>
      </c>
      <c r="D55" s="49">
        <v>84.212549999999993</v>
      </c>
      <c r="E55" s="49">
        <v>0.73954601537066489</v>
      </c>
      <c r="F55" s="50">
        <v>26.045398462933512</v>
      </c>
      <c r="H55" s="48">
        <v>43</v>
      </c>
      <c r="I55" s="49">
        <v>16.986899999999999</v>
      </c>
      <c r="J55" s="49">
        <v>12.67315</v>
      </c>
      <c r="K55" s="49">
        <v>57.354400000000005</v>
      </c>
      <c r="L55" s="49">
        <v>0.2736450206801288</v>
      </c>
      <c r="M55" s="50">
        <v>72.635497931987118</v>
      </c>
    </row>
    <row r="56" spans="1:13" x14ac:dyDescent="0.25">
      <c r="A56" s="48">
        <v>76</v>
      </c>
      <c r="B56" s="49" t="s">
        <v>80</v>
      </c>
      <c r="C56" s="49">
        <v>9.6854999999999993</v>
      </c>
      <c r="D56" s="49">
        <v>110.072</v>
      </c>
      <c r="E56" s="49" t="s">
        <v>80</v>
      </c>
      <c r="F56" s="50" t="s">
        <v>80</v>
      </c>
      <c r="H56" s="48">
        <v>44</v>
      </c>
      <c r="I56" s="49">
        <v>35.5794</v>
      </c>
      <c r="J56" s="49">
        <v>10.047700000000001</v>
      </c>
      <c r="K56" s="49">
        <v>78.425600000000003</v>
      </c>
      <c r="L56" s="49">
        <v>0.7175978234596424</v>
      </c>
      <c r="M56" s="50" t="s">
        <v>80</v>
      </c>
    </row>
    <row r="57" spans="1:13" x14ac:dyDescent="0.25">
      <c r="A57" s="48">
        <v>77</v>
      </c>
      <c r="B57" s="49">
        <v>40.478850000000001</v>
      </c>
      <c r="C57" s="49" t="s">
        <v>80</v>
      </c>
      <c r="D57" s="49">
        <v>83.842700000000008</v>
      </c>
      <c r="E57" s="49" t="s">
        <v>80</v>
      </c>
      <c r="F57" s="50" t="s">
        <v>80</v>
      </c>
      <c r="H57" s="48">
        <v>46</v>
      </c>
      <c r="I57" s="49">
        <v>22.31935</v>
      </c>
      <c r="J57" s="49">
        <v>5.6837</v>
      </c>
      <c r="K57" s="49">
        <v>42.54795</v>
      </c>
      <c r="L57" s="49">
        <v>0.73242489317521786</v>
      </c>
      <c r="M57" s="50">
        <v>26.757510682478213</v>
      </c>
    </row>
    <row r="58" spans="1:13" x14ac:dyDescent="0.25">
      <c r="A58" s="48">
        <v>78</v>
      </c>
      <c r="B58" s="49">
        <v>33.7087</v>
      </c>
      <c r="C58" s="49">
        <v>10.347</v>
      </c>
      <c r="D58" s="49">
        <v>45.240700000000004</v>
      </c>
      <c r="E58" s="49">
        <v>0.67785021763090547</v>
      </c>
      <c r="F58" s="50">
        <v>32.214978236909452</v>
      </c>
      <c r="H58" s="48">
        <v>47</v>
      </c>
      <c r="I58" s="49">
        <v>38.486599999999996</v>
      </c>
      <c r="J58" s="49">
        <v>13.265499999999999</v>
      </c>
      <c r="K58" s="49">
        <v>84.781700000000001</v>
      </c>
      <c r="L58" s="49">
        <v>0.62625194873435297</v>
      </c>
      <c r="M58" s="50">
        <v>37.374805126564709</v>
      </c>
    </row>
    <row r="59" spans="1:13" x14ac:dyDescent="0.25">
      <c r="A59" s="73" t="s">
        <v>81</v>
      </c>
      <c r="B59" s="74">
        <f>AVERAGE(B53:B58)</f>
        <v>40.147199999999998</v>
      </c>
      <c r="C59" s="74">
        <f>AVERAGE(C53:C58)</f>
        <v>9.266119999999999</v>
      </c>
      <c r="D59" s="74">
        <f>AVERAGE(D53:D58)</f>
        <v>83.306641666666664</v>
      </c>
      <c r="E59" s="74">
        <f>AVERAGE(E53:E58)</f>
        <v>0.74222642760802238</v>
      </c>
      <c r="F59" s="75">
        <f>AVERAGE(F53:F58)</f>
        <v>25.777357239197762</v>
      </c>
      <c r="H59" s="48">
        <v>48</v>
      </c>
      <c r="I59" s="49">
        <v>17.954550000000001</v>
      </c>
      <c r="J59" s="49">
        <v>7.2305999999999999</v>
      </c>
      <c r="K59" s="49">
        <v>37.133200000000002</v>
      </c>
      <c r="L59" s="49">
        <v>0.58641482433724357</v>
      </c>
      <c r="M59" s="50">
        <v>41.358517566275637</v>
      </c>
    </row>
    <row r="60" spans="1:13" x14ac:dyDescent="0.25">
      <c r="A60" s="73" t="s">
        <v>82</v>
      </c>
      <c r="B60" s="74">
        <f>STDEV(B53:B58)</f>
        <v>5.9430101216681717</v>
      </c>
      <c r="C60" s="74">
        <f>STDEV(C53:C58)</f>
        <v>0.72362267584701878</v>
      </c>
      <c r="D60" s="74">
        <f>STDEV(D53:D58)</f>
        <v>21.145347929140744</v>
      </c>
      <c r="E60" s="74">
        <f>STDEV(E53:E58)</f>
        <v>5.2031990025557036E-2</v>
      </c>
      <c r="F60" s="75">
        <f>STDEV(F53:F58)</f>
        <v>5.2031990025557002</v>
      </c>
      <c r="H60" s="54" t="s">
        <v>81</v>
      </c>
      <c r="I60" s="76">
        <f>AVERAGE(I52:I59)</f>
        <v>24.87365625</v>
      </c>
      <c r="J60" s="76">
        <f>AVERAGE(J52:J59)</f>
        <v>12.544706250000001</v>
      </c>
      <c r="K60" s="76">
        <f>AVERAGE(K52:K59)</f>
        <v>66.2907625</v>
      </c>
      <c r="L60" s="76">
        <f>AVERAGE(L52:L59)</f>
        <v>0.45749459612083354</v>
      </c>
      <c r="M60" s="77">
        <f>AVERAGE(M52:M59)</f>
        <v>57.966300778471044</v>
      </c>
    </row>
    <row r="61" spans="1:13" x14ac:dyDescent="0.25">
      <c r="A61" s="73" t="s">
        <v>83</v>
      </c>
      <c r="B61" s="74">
        <f>B60/SQRT(5)</f>
        <v>2.6577949246038655</v>
      </c>
      <c r="C61" s="74">
        <f>C60/SQRT(5)</f>
        <v>0.32361389865084583</v>
      </c>
      <c r="D61" s="74">
        <f>D60/SQRT(6)</f>
        <v>8.6325521433352961</v>
      </c>
      <c r="E61" s="74">
        <f>E60/SQRT(4)</f>
        <v>2.6015995012778518E-2</v>
      </c>
      <c r="F61" s="75">
        <f>F60/SQRT(4)</f>
        <v>2.6015995012778501</v>
      </c>
      <c r="H61" s="54" t="s">
        <v>82</v>
      </c>
      <c r="I61" s="76">
        <f>STDEV(I52:I59)</f>
        <v>8.6680153103413744</v>
      </c>
      <c r="J61" s="76">
        <f>STDEV(J52:J59)</f>
        <v>5.7091078264369735</v>
      </c>
      <c r="K61" s="76">
        <f>STDEV(K52:K59)</f>
        <v>26.504421855348038</v>
      </c>
      <c r="L61" s="76">
        <f>STDEV(L52:L59)</f>
        <v>0.23179201645088696</v>
      </c>
      <c r="M61" s="77">
        <f>STDEV(M52:M59)</f>
        <v>22.314952784493506</v>
      </c>
    </row>
    <row r="62" spans="1:13" x14ac:dyDescent="0.25">
      <c r="A62" s="37"/>
      <c r="B62" s="63"/>
      <c r="C62" s="63"/>
      <c r="D62" s="63"/>
      <c r="E62" s="63"/>
      <c r="F62" s="64"/>
      <c r="H62" s="54" t="s">
        <v>83</v>
      </c>
      <c r="I62" s="76">
        <f>I61/SQRT(8)</f>
        <v>3.0646062026856007</v>
      </c>
      <c r="J62" s="76">
        <f>J61/SQRT(8)</f>
        <v>2.0184744292993875</v>
      </c>
      <c r="K62" s="76">
        <f>K61/SQRT(8)</f>
        <v>9.3707282126727662</v>
      </c>
      <c r="L62" s="76">
        <f>L61/SQRT(8)</f>
        <v>8.1950853328662962E-2</v>
      </c>
      <c r="M62" s="77">
        <f>M61/SQRT(8)</f>
        <v>7.8895272178864939</v>
      </c>
    </row>
    <row r="63" spans="1:13" x14ac:dyDescent="0.25">
      <c r="A63" s="37"/>
      <c r="B63" s="63"/>
      <c r="C63" s="63"/>
      <c r="D63" s="63"/>
      <c r="E63" s="63"/>
      <c r="F63" s="64"/>
      <c r="H63" s="78"/>
      <c r="I63" s="63"/>
      <c r="J63" s="63"/>
      <c r="K63" s="63"/>
      <c r="L63" s="63"/>
      <c r="M63" s="64"/>
    </row>
    <row r="64" spans="1:13" ht="15.6" x14ac:dyDescent="0.35">
      <c r="A64" s="39" t="s">
        <v>89</v>
      </c>
      <c r="B64" s="63"/>
      <c r="C64" s="63"/>
      <c r="D64" s="63"/>
      <c r="E64" s="63"/>
      <c r="F64" s="64"/>
      <c r="H64" s="37"/>
      <c r="I64" s="63"/>
      <c r="J64" s="63"/>
      <c r="K64" s="63"/>
      <c r="L64" s="63"/>
      <c r="M64" s="64"/>
    </row>
    <row r="65" spans="1:13" ht="15.6" x14ac:dyDescent="0.35">
      <c r="A65" s="37"/>
      <c r="B65" s="63"/>
      <c r="C65" s="63"/>
      <c r="D65" s="63"/>
      <c r="E65" s="63"/>
      <c r="F65" s="64"/>
      <c r="H65" s="39" t="s">
        <v>90</v>
      </c>
      <c r="I65" s="60"/>
      <c r="J65" s="60"/>
      <c r="K65" s="63"/>
      <c r="L65" s="63"/>
      <c r="M65" s="64"/>
    </row>
    <row r="66" spans="1:13" ht="15.6" x14ac:dyDescent="0.25">
      <c r="A66" s="69"/>
      <c r="B66" s="70" t="s">
        <v>73</v>
      </c>
      <c r="C66" s="70" t="s">
        <v>74</v>
      </c>
      <c r="D66" s="70" t="s">
        <v>75</v>
      </c>
      <c r="E66" s="70" t="s">
        <v>73</v>
      </c>
      <c r="F66" s="71" t="s">
        <v>76</v>
      </c>
      <c r="H66" s="39"/>
      <c r="I66" s="60"/>
      <c r="J66" s="60"/>
      <c r="K66" s="63"/>
      <c r="L66" s="63"/>
      <c r="M66" s="64"/>
    </row>
    <row r="67" spans="1:13" ht="16.8" x14ac:dyDescent="0.35">
      <c r="A67" s="72" t="s">
        <v>77</v>
      </c>
      <c r="B67" s="45" t="s">
        <v>78</v>
      </c>
      <c r="C67" s="45" t="s">
        <v>78</v>
      </c>
      <c r="D67" s="45" t="s">
        <v>78</v>
      </c>
      <c r="E67" s="70" t="s">
        <v>79</v>
      </c>
      <c r="F67" s="71" t="s">
        <v>73</v>
      </c>
      <c r="H67" s="41"/>
      <c r="I67" s="60" t="s">
        <v>73</v>
      </c>
      <c r="J67" s="60" t="s">
        <v>74</v>
      </c>
      <c r="K67" s="60" t="s">
        <v>75</v>
      </c>
      <c r="L67" s="60" t="s">
        <v>73</v>
      </c>
      <c r="M67" s="62" t="s">
        <v>76</v>
      </c>
    </row>
    <row r="68" spans="1:13" ht="15" x14ac:dyDescent="0.35">
      <c r="A68" s="48">
        <v>98</v>
      </c>
      <c r="B68" s="49">
        <v>43.293300000000002</v>
      </c>
      <c r="C68" s="49">
        <v>12.607849999999999</v>
      </c>
      <c r="D68" s="49">
        <v>81.037900000000008</v>
      </c>
      <c r="E68" s="49">
        <v>0.77910900762935609</v>
      </c>
      <c r="F68" s="50">
        <v>22.089099237064396</v>
      </c>
      <c r="H68" s="44" t="s">
        <v>77</v>
      </c>
      <c r="I68" s="45" t="s">
        <v>78</v>
      </c>
      <c r="J68" s="45" t="s">
        <v>78</v>
      </c>
      <c r="K68" s="45" t="s">
        <v>78</v>
      </c>
      <c r="L68" s="60" t="s">
        <v>79</v>
      </c>
      <c r="M68" s="62" t="s">
        <v>73</v>
      </c>
    </row>
    <row r="69" spans="1:13" x14ac:dyDescent="0.25">
      <c r="A69" s="48">
        <v>100</v>
      </c>
      <c r="B69" s="49">
        <v>25.274149999999999</v>
      </c>
      <c r="C69" s="49">
        <v>7.2686999999999999</v>
      </c>
      <c r="D69" s="49" t="s">
        <v>80</v>
      </c>
      <c r="E69" s="49">
        <v>0.69670438590000006</v>
      </c>
      <c r="F69" s="50">
        <v>30.3295614074</v>
      </c>
      <c r="H69" s="37">
        <v>49</v>
      </c>
      <c r="I69" s="63">
        <v>64.599400000000003</v>
      </c>
      <c r="J69" s="63">
        <v>19.6373</v>
      </c>
      <c r="K69" s="63">
        <v>113.0971</v>
      </c>
      <c r="L69" s="63">
        <v>0.69601420446629547</v>
      </c>
      <c r="M69" s="64">
        <v>30.398579553370464</v>
      </c>
    </row>
    <row r="70" spans="1:13" x14ac:dyDescent="0.25">
      <c r="A70" s="48">
        <v>101</v>
      </c>
      <c r="B70" s="49">
        <v>37.876199999999997</v>
      </c>
      <c r="C70" s="49">
        <v>13.443899999999999</v>
      </c>
      <c r="D70" s="49">
        <v>80.508899999999997</v>
      </c>
      <c r="E70" s="49">
        <v>0.64505679027991192</v>
      </c>
      <c r="F70" s="50">
        <v>35.494320972008808</v>
      </c>
      <c r="H70" s="37">
        <v>51</v>
      </c>
      <c r="I70" s="63">
        <v>20.621200000000002</v>
      </c>
      <c r="J70" s="63">
        <v>6.9340999999999999</v>
      </c>
      <c r="K70" s="63">
        <v>34.274850000000001</v>
      </c>
      <c r="L70" s="63">
        <v>0.66137163095614038</v>
      </c>
      <c r="M70" s="64">
        <v>33.862836904385958</v>
      </c>
    </row>
    <row r="71" spans="1:13" x14ac:dyDescent="0.25">
      <c r="A71" s="48">
        <v>102</v>
      </c>
      <c r="B71" s="49">
        <v>25.747399999999999</v>
      </c>
      <c r="C71" s="49">
        <v>6.6785499999999995</v>
      </c>
      <c r="D71" s="49">
        <v>28.325600000000001</v>
      </c>
      <c r="E71" s="49">
        <v>0.74051039749099035</v>
      </c>
      <c r="F71" s="50">
        <v>25.94896025090096</v>
      </c>
      <c r="H71" s="37">
        <v>52</v>
      </c>
      <c r="I71" s="63">
        <v>26.439599999999999</v>
      </c>
      <c r="J71" s="63">
        <v>18.104900000000001</v>
      </c>
      <c r="K71" s="63">
        <v>79.019800000000004</v>
      </c>
      <c r="L71" s="63">
        <v>0.31523548011316355</v>
      </c>
      <c r="M71" s="64">
        <v>68.47645198868365</v>
      </c>
    </row>
    <row r="72" spans="1:13" x14ac:dyDescent="0.25">
      <c r="A72" s="48">
        <v>108</v>
      </c>
      <c r="B72" s="49">
        <v>42.960349999999998</v>
      </c>
      <c r="C72" s="49">
        <v>11.538450000000001</v>
      </c>
      <c r="D72" s="49">
        <v>62.335899999999995</v>
      </c>
      <c r="E72" s="49">
        <v>0.7309440797163157</v>
      </c>
      <c r="F72" s="50">
        <v>26.905592028368435</v>
      </c>
      <c r="H72" s="37">
        <v>53</v>
      </c>
      <c r="I72" s="46">
        <v>24.452549999999999</v>
      </c>
      <c r="J72" s="63">
        <v>13.284700000000001</v>
      </c>
      <c r="K72" s="63">
        <v>50.968850000000003</v>
      </c>
      <c r="L72" s="63">
        <v>0.45822785794246779</v>
      </c>
      <c r="M72" s="64">
        <v>54.177214205753216</v>
      </c>
    </row>
    <row r="73" spans="1:13" x14ac:dyDescent="0.25">
      <c r="A73" s="73" t="s">
        <v>81</v>
      </c>
      <c r="B73" s="74">
        <f>AVERAGE(B68:B72)</f>
        <v>35.030280000000005</v>
      </c>
      <c r="C73" s="74">
        <f>AVERAGE(C68:C72)</f>
        <v>10.307489999999998</v>
      </c>
      <c r="D73" s="74">
        <f>AVERAGE(D68:D72)</f>
        <v>63.052075000000002</v>
      </c>
      <c r="E73" s="74">
        <f>AVERAGE(E68:E72)</f>
        <v>0.71846493220331487</v>
      </c>
      <c r="F73" s="75">
        <f>AVERAGE(F68:F72)</f>
        <v>28.153506779148518</v>
      </c>
      <c r="H73" s="37">
        <v>57</v>
      </c>
      <c r="I73" s="63">
        <v>67.029399999999995</v>
      </c>
      <c r="J73" s="63">
        <v>7.3613999999999997</v>
      </c>
      <c r="K73" s="63">
        <v>80.062799999999996</v>
      </c>
      <c r="L73" s="63">
        <v>0.89017654939474311</v>
      </c>
      <c r="M73" s="64">
        <v>10.982345060525681</v>
      </c>
    </row>
    <row r="74" spans="1:13" x14ac:dyDescent="0.25">
      <c r="A74" s="73" t="s">
        <v>82</v>
      </c>
      <c r="B74" s="74">
        <f>STDEV(B68:B72)</f>
        <v>8.9528864625186291</v>
      </c>
      <c r="C74" s="74">
        <f>STDEV(C68:C72)</f>
        <v>3.1243974029802999</v>
      </c>
      <c r="D74" s="74">
        <f>STDEV(D68:D72)</f>
        <v>24.729682654437095</v>
      </c>
      <c r="E74" s="74">
        <f>STDEV(E68:E72)</f>
        <v>5.0452235388399533E-2</v>
      </c>
      <c r="F74" s="75">
        <f>STDEV(F68:F72)</f>
        <v>5.045223538559628</v>
      </c>
      <c r="H74" s="37">
        <v>59</v>
      </c>
      <c r="I74" s="63">
        <v>31.650500000000001</v>
      </c>
      <c r="J74" s="63">
        <v>6.5421500000000004</v>
      </c>
      <c r="K74" s="63">
        <v>70.713200000000001</v>
      </c>
      <c r="L74" s="63">
        <v>0.82211539841848325</v>
      </c>
      <c r="M74" s="64">
        <v>17.788460158151665</v>
      </c>
    </row>
    <row r="75" spans="1:13" x14ac:dyDescent="0.25">
      <c r="A75" s="73" t="s">
        <v>83</v>
      </c>
      <c r="B75" s="74">
        <f>B74/SQRT(5)</f>
        <v>4.0038525450058557</v>
      </c>
      <c r="C75" s="74">
        <f>C74/SQRT(5)</f>
        <v>1.3972729963575508</v>
      </c>
      <c r="D75" s="74">
        <f>D74/SQRT(5)</f>
        <v>11.059450295463757</v>
      </c>
      <c r="E75" s="74">
        <f>E74/SQRT(5)</f>
        <v>2.2562925589056371E-2</v>
      </c>
      <c r="F75" s="75">
        <f>F74/SQRT(5)</f>
        <v>2.256292558780272</v>
      </c>
      <c r="H75" s="54" t="s">
        <v>81</v>
      </c>
      <c r="I75" s="76">
        <f>AVERAGE(I69:I74)</f>
        <v>39.132108333333335</v>
      </c>
      <c r="J75" s="76">
        <f>AVERAGE(J69:J74)</f>
        <v>11.977425000000002</v>
      </c>
      <c r="K75" s="76">
        <f>AVERAGE(K69:K74)</f>
        <v>71.356099999999984</v>
      </c>
      <c r="L75" s="76">
        <f>AVERAGE(L69:L74)</f>
        <v>0.64052352021521564</v>
      </c>
      <c r="M75" s="77">
        <f>AVERAGE(M69:M74)</f>
        <v>35.947647978478443</v>
      </c>
    </row>
    <row r="76" spans="1:13" x14ac:dyDescent="0.25">
      <c r="A76" s="37"/>
      <c r="B76" s="63"/>
      <c r="C76" s="63"/>
      <c r="D76" s="63"/>
      <c r="E76" s="63"/>
      <c r="F76" s="64"/>
      <c r="H76" s="54" t="s">
        <v>82</v>
      </c>
      <c r="I76" s="76">
        <f>STDEV(I69:I74)</f>
        <v>20.985991605840706</v>
      </c>
      <c r="J76" s="76">
        <f>STDEV(J69:J74)</f>
        <v>5.902772755218515</v>
      </c>
      <c r="K76" s="76">
        <f>STDEV(K69:K74)</f>
        <v>27.084764677268311</v>
      </c>
      <c r="L76" s="76">
        <f>STDEV(L69:L74)</f>
        <v>0.21811012011592551</v>
      </c>
      <c r="M76" s="77">
        <f>STDEV(M69:M74)</f>
        <v>21.811012011592549</v>
      </c>
    </row>
    <row r="77" spans="1:13" x14ac:dyDescent="0.25">
      <c r="A77" s="37"/>
      <c r="B77" s="63"/>
      <c r="C77" s="63"/>
      <c r="D77" s="63"/>
      <c r="E77" s="63"/>
      <c r="F77" s="64"/>
      <c r="H77" s="54" t="s">
        <v>83</v>
      </c>
      <c r="I77" s="76">
        <f>I76/SQRT(6)</f>
        <v>8.5674951967734483</v>
      </c>
      <c r="J77" s="76">
        <f>J76/SQRT(6)</f>
        <v>2.4097968863146253</v>
      </c>
      <c r="K77" s="76">
        <f>K76/SQRT(6)</f>
        <v>11.057308877110811</v>
      </c>
      <c r="L77" s="76">
        <f>L76/SQRT(6)</f>
        <v>8.9043083670194423E-2</v>
      </c>
      <c r="M77" s="77">
        <f>M76/SQRT(6)</f>
        <v>8.904308367019441</v>
      </c>
    </row>
    <row r="78" spans="1:13" ht="15.6" x14ac:dyDescent="0.35">
      <c r="A78" s="39" t="s">
        <v>86</v>
      </c>
      <c r="B78" s="63"/>
      <c r="C78" s="63"/>
      <c r="D78" s="63"/>
      <c r="E78" s="63"/>
      <c r="F78" s="64"/>
      <c r="H78" s="37"/>
      <c r="I78" s="63"/>
      <c r="J78" s="63"/>
      <c r="K78" s="63"/>
      <c r="L78" s="63"/>
      <c r="M78" s="64"/>
    </row>
    <row r="79" spans="1:13" x14ac:dyDescent="0.25">
      <c r="A79" s="37"/>
      <c r="B79" s="63"/>
      <c r="C79" s="63"/>
      <c r="D79" s="63"/>
      <c r="E79" s="63"/>
      <c r="F79" s="64"/>
      <c r="H79" s="37"/>
      <c r="I79" s="63"/>
      <c r="J79" s="63"/>
      <c r="K79" s="63"/>
      <c r="L79" s="63"/>
      <c r="M79" s="64"/>
    </row>
    <row r="80" spans="1:13" ht="15.6" x14ac:dyDescent="0.35">
      <c r="A80" s="69"/>
      <c r="B80" s="70" t="s">
        <v>73</v>
      </c>
      <c r="C80" s="70" t="s">
        <v>74</v>
      </c>
      <c r="D80" s="70" t="s">
        <v>75</v>
      </c>
      <c r="E80" s="70" t="s">
        <v>73</v>
      </c>
      <c r="F80" s="71" t="s">
        <v>76</v>
      </c>
      <c r="H80" s="39" t="s">
        <v>91</v>
      </c>
      <c r="I80" s="60"/>
      <c r="J80" s="60"/>
      <c r="K80" s="63"/>
      <c r="L80" s="63"/>
      <c r="M80" s="64"/>
    </row>
    <row r="81" spans="1:13" ht="15" x14ac:dyDescent="0.35">
      <c r="A81" s="72" t="s">
        <v>77</v>
      </c>
      <c r="B81" s="45" t="s">
        <v>78</v>
      </c>
      <c r="C81" s="45" t="s">
        <v>78</v>
      </c>
      <c r="D81" s="45" t="s">
        <v>78</v>
      </c>
      <c r="E81" s="70" t="s">
        <v>79</v>
      </c>
      <c r="F81" s="71" t="s">
        <v>73</v>
      </c>
      <c r="H81" s="39"/>
      <c r="I81" s="60"/>
      <c r="J81" s="60"/>
      <c r="K81" s="63"/>
      <c r="L81" s="63"/>
      <c r="M81" s="64"/>
    </row>
    <row r="82" spans="1:13" ht="15.6" x14ac:dyDescent="0.25">
      <c r="A82" s="37">
        <v>109</v>
      </c>
      <c r="B82" s="63" t="s">
        <v>80</v>
      </c>
      <c r="C82" s="63">
        <v>20.072900000000001</v>
      </c>
      <c r="D82" s="63">
        <v>89.120800000000003</v>
      </c>
      <c r="E82" s="63" t="s">
        <v>80</v>
      </c>
      <c r="F82" s="64" t="s">
        <v>80</v>
      </c>
      <c r="H82" s="41"/>
      <c r="I82" s="60" t="s">
        <v>73</v>
      </c>
      <c r="J82" s="60" t="s">
        <v>74</v>
      </c>
      <c r="K82" s="60" t="s">
        <v>75</v>
      </c>
      <c r="L82" s="60" t="s">
        <v>73</v>
      </c>
      <c r="M82" s="62" t="s">
        <v>76</v>
      </c>
    </row>
    <row r="83" spans="1:13" ht="15" x14ac:dyDescent="0.35">
      <c r="A83" s="37">
        <v>110</v>
      </c>
      <c r="B83" s="63">
        <v>65.943200000000004</v>
      </c>
      <c r="C83" s="63">
        <v>12.108450000000001</v>
      </c>
      <c r="D83" s="63">
        <v>52.939049999999995</v>
      </c>
      <c r="E83" s="63" t="s">
        <v>80</v>
      </c>
      <c r="F83" s="64" t="s">
        <v>80</v>
      </c>
      <c r="H83" s="44" t="s">
        <v>77</v>
      </c>
      <c r="I83" s="45" t="s">
        <v>78</v>
      </c>
      <c r="J83" s="45" t="s">
        <v>78</v>
      </c>
      <c r="K83" s="45" t="s">
        <v>78</v>
      </c>
      <c r="L83" s="60" t="s">
        <v>79</v>
      </c>
      <c r="M83" s="62" t="s">
        <v>73</v>
      </c>
    </row>
    <row r="84" spans="1:13" x14ac:dyDescent="0.25">
      <c r="A84" s="37">
        <v>111</v>
      </c>
      <c r="B84" s="63">
        <v>40.261099999999999</v>
      </c>
      <c r="C84" s="63">
        <v>18.9163</v>
      </c>
      <c r="D84" s="63">
        <v>40.0336</v>
      </c>
      <c r="E84" s="63">
        <v>0.53015938461691314</v>
      </c>
      <c r="F84" s="79">
        <v>46.984061538308694</v>
      </c>
      <c r="H84" s="37">
        <v>61</v>
      </c>
      <c r="I84" s="63">
        <v>20.963950000000001</v>
      </c>
      <c r="J84" s="63">
        <v>7.9997500000000006</v>
      </c>
      <c r="K84" s="63">
        <v>39.428550000000001</v>
      </c>
      <c r="L84" s="63">
        <v>0.62066942628847088</v>
      </c>
      <c r="M84" s="64">
        <v>37.933057371152913</v>
      </c>
    </row>
    <row r="85" spans="1:13" x14ac:dyDescent="0.25">
      <c r="A85" s="37">
        <v>112</v>
      </c>
      <c r="B85" s="63">
        <v>51.459699999999998</v>
      </c>
      <c r="C85" s="63">
        <v>20.895199999999999</v>
      </c>
      <c r="D85" s="63">
        <v>35.3947</v>
      </c>
      <c r="E85" s="63">
        <v>0.59395021735455122</v>
      </c>
      <c r="F85" s="79">
        <v>40.604978264544876</v>
      </c>
      <c r="H85" s="37">
        <v>63</v>
      </c>
      <c r="I85" s="63">
        <v>16.931150000000002</v>
      </c>
      <c r="J85" s="63">
        <v>8.4611499999999999</v>
      </c>
      <c r="K85" s="63">
        <v>27.801650000000002</v>
      </c>
      <c r="L85" s="63">
        <v>0.50397372627313897</v>
      </c>
      <c r="M85" s="64">
        <v>49.602627372686101</v>
      </c>
    </row>
    <row r="86" spans="1:13" x14ac:dyDescent="0.25">
      <c r="A86" s="37">
        <v>113</v>
      </c>
      <c r="B86" s="63">
        <v>37.386000000000003</v>
      </c>
      <c r="C86" s="63">
        <v>13.870799999999999</v>
      </c>
      <c r="D86" s="63">
        <v>27.9986</v>
      </c>
      <c r="E86" s="63">
        <v>0.62898411169956669</v>
      </c>
      <c r="F86" s="79">
        <v>37.101588830043326</v>
      </c>
      <c r="H86" s="37">
        <v>64</v>
      </c>
      <c r="I86" s="63">
        <v>31.117400000000004</v>
      </c>
      <c r="J86" s="63">
        <v>13.97395</v>
      </c>
      <c r="K86" s="63">
        <v>72.905699999999996</v>
      </c>
      <c r="L86" s="63">
        <v>0.50358860329468258</v>
      </c>
      <c r="M86" s="64">
        <v>49.641139670531743</v>
      </c>
    </row>
    <row r="87" spans="1:13" x14ac:dyDescent="0.25">
      <c r="A87" s="37">
        <v>114</v>
      </c>
      <c r="B87" s="63">
        <v>31.3003</v>
      </c>
      <c r="C87" s="63">
        <v>9.5512999999999995</v>
      </c>
      <c r="D87" s="63" t="s">
        <v>80</v>
      </c>
      <c r="E87" s="63">
        <v>0.69484957013191573</v>
      </c>
      <c r="F87" s="79">
        <v>30.515042986808432</v>
      </c>
      <c r="H87" s="37">
        <v>65</v>
      </c>
      <c r="I87" s="63">
        <v>25.480499999999999</v>
      </c>
      <c r="J87" s="63">
        <v>13.648899999999999</v>
      </c>
      <c r="K87" s="63">
        <v>60.316699999999997</v>
      </c>
      <c r="L87" s="63">
        <v>0.46433939679362651</v>
      </c>
      <c r="M87" s="64">
        <v>53.566060320637348</v>
      </c>
    </row>
    <row r="88" spans="1:13" x14ac:dyDescent="0.25">
      <c r="A88" s="73" t="s">
        <v>81</v>
      </c>
      <c r="B88" s="52">
        <f>AVERAGE(B83:B87)</f>
        <v>45.270059999999994</v>
      </c>
      <c r="C88" s="52">
        <f>AVERAGE(C83:C87)</f>
        <v>15.06841</v>
      </c>
      <c r="D88" s="52">
        <f>AVERAGE(D83:D87)</f>
        <v>39.091487499999999</v>
      </c>
      <c r="E88" s="52">
        <f>AVERAGE(E83:E87)</f>
        <v>0.61198582095073673</v>
      </c>
      <c r="F88" s="53">
        <f>AVERAGE(F83:F87)</f>
        <v>38.801417904926332</v>
      </c>
      <c r="H88" s="37">
        <v>67</v>
      </c>
      <c r="I88" s="63">
        <v>50.2102</v>
      </c>
      <c r="J88" s="63">
        <v>11.335750000000001</v>
      </c>
      <c r="K88" s="63">
        <v>74.180250000000001</v>
      </c>
      <c r="L88" s="63">
        <v>0.76837647786271523</v>
      </c>
      <c r="M88" s="64">
        <v>23.162352213728475</v>
      </c>
    </row>
    <row r="89" spans="1:13" x14ac:dyDescent="0.25">
      <c r="A89" s="73" t="s">
        <v>82</v>
      </c>
      <c r="B89" s="52">
        <f>STDEV(B83:B87)</f>
        <v>13.675641096599479</v>
      </c>
      <c r="C89" s="52">
        <f>STDEV(C83:C87)</f>
        <v>4.7273638219942375</v>
      </c>
      <c r="D89" s="52">
        <f>STDEV(D83:D87)</f>
        <v>10.477928454007095</v>
      </c>
      <c r="E89" s="52">
        <f>STDEV(E83:E87)</f>
        <v>6.8741524318554167E-2</v>
      </c>
      <c r="F89" s="53">
        <f>STDEV(F83:F87)</f>
        <v>6.8741524318554088</v>
      </c>
      <c r="H89" s="37">
        <v>69</v>
      </c>
      <c r="I89" s="63">
        <v>23.055</v>
      </c>
      <c r="J89" s="63">
        <v>5.1998999999999995</v>
      </c>
      <c r="K89" s="63">
        <v>33.964849999999998</v>
      </c>
      <c r="L89" s="63">
        <v>0.74469648918321063</v>
      </c>
      <c r="M89" s="64">
        <v>25.530351081678937</v>
      </c>
    </row>
    <row r="90" spans="1:13" x14ac:dyDescent="0.25">
      <c r="A90" s="73" t="s">
        <v>83</v>
      </c>
      <c r="B90" s="52">
        <f>B89/SQRT(6)</f>
        <v>5.5830570986840868</v>
      </c>
      <c r="C90" s="52">
        <f>C89/SQRT(6)</f>
        <v>1.9299381987298614</v>
      </c>
      <c r="D90" s="52">
        <f>D89/SQRT(5)</f>
        <v>4.6858720573078285</v>
      </c>
      <c r="E90" s="52">
        <f>E89/SQRT(4)</f>
        <v>3.4370762159277084E-2</v>
      </c>
      <c r="F90" s="53">
        <f>F89/SQRT(4)</f>
        <v>3.4370762159277044</v>
      </c>
      <c r="H90" s="37">
        <v>70</v>
      </c>
      <c r="I90" s="63">
        <v>51.923850000000002</v>
      </c>
      <c r="J90" s="63">
        <v>16.352699999999999</v>
      </c>
      <c r="K90" s="63">
        <v>114.38355</v>
      </c>
      <c r="L90" s="63">
        <v>0.68043917753957872</v>
      </c>
      <c r="M90" s="64">
        <v>31.956082246042129</v>
      </c>
    </row>
    <row r="91" spans="1:13" x14ac:dyDescent="0.25">
      <c r="A91" s="37"/>
      <c r="B91" s="63"/>
      <c r="C91" s="63"/>
      <c r="D91" s="63"/>
      <c r="E91" s="63"/>
      <c r="F91" s="64"/>
      <c r="H91" s="37">
        <v>71</v>
      </c>
      <c r="I91" s="63">
        <v>24.181799999999999</v>
      </c>
      <c r="J91" s="63">
        <v>14.763199999999999</v>
      </c>
      <c r="K91" s="63">
        <v>54.277099999999997</v>
      </c>
      <c r="L91" s="63">
        <v>0.38949127029418817</v>
      </c>
      <c r="M91" s="64">
        <v>61.050872970581182</v>
      </c>
    </row>
    <row r="92" spans="1:13" x14ac:dyDescent="0.25">
      <c r="A92" s="37"/>
      <c r="B92" s="63"/>
      <c r="C92" s="63"/>
      <c r="D92" s="63"/>
      <c r="E92" s="63"/>
      <c r="F92" s="64"/>
      <c r="H92" s="54" t="s">
        <v>81</v>
      </c>
      <c r="I92" s="76">
        <f>AVERAGE(I84:I91)</f>
        <v>30.482981250000002</v>
      </c>
      <c r="J92" s="76">
        <f>AVERAGE(J84:J91)</f>
        <v>11.466912499999999</v>
      </c>
      <c r="K92" s="76">
        <f>AVERAGE(K84:K91)</f>
        <v>59.657293750000001</v>
      </c>
      <c r="L92" s="76">
        <f>AVERAGE(L84:L91)</f>
        <v>0.58444682094120148</v>
      </c>
      <c r="M92" s="77">
        <f>AVERAGE(M84:M91)</f>
        <v>41.555317905879846</v>
      </c>
    </row>
    <row r="93" spans="1:13" ht="15.6" x14ac:dyDescent="0.35">
      <c r="A93" s="39" t="s">
        <v>87</v>
      </c>
      <c r="B93" s="63"/>
      <c r="C93" s="63"/>
      <c r="D93" s="63"/>
      <c r="E93" s="63"/>
      <c r="F93" s="64"/>
      <c r="H93" s="54" t="s">
        <v>82</v>
      </c>
      <c r="I93" s="76">
        <f>STDEV(I84:I91)</f>
        <v>13.327979135931008</v>
      </c>
      <c r="J93" s="76">
        <f>STDEV(J84:J91)</f>
        <v>3.8937901208893795</v>
      </c>
      <c r="K93" s="76">
        <f>STDEV(K84:K91)</f>
        <v>28.017511690298733</v>
      </c>
      <c r="L93" s="76">
        <f>STDEV(L84:L91)</f>
        <v>0.13912179397936908</v>
      </c>
      <c r="M93" s="77">
        <f>STDEV(M84:M91)</f>
        <v>13.912179397936935</v>
      </c>
    </row>
    <row r="94" spans="1:13" x14ac:dyDescent="0.25">
      <c r="A94" s="37"/>
      <c r="B94" s="63"/>
      <c r="C94" s="63"/>
      <c r="D94" s="63"/>
      <c r="E94" s="63"/>
      <c r="F94" s="64"/>
      <c r="H94" s="54" t="s">
        <v>83</v>
      </c>
      <c r="I94" s="76">
        <f>I93/SQRT(8)</f>
        <v>4.7121522132648188</v>
      </c>
      <c r="J94" s="76">
        <f>J93/SQRT(8)</f>
        <v>1.3766626994990334</v>
      </c>
      <c r="K94" s="76">
        <f>K93/SQRT(8)</f>
        <v>9.9056862540918011</v>
      </c>
      <c r="L94" s="76">
        <f>L93/SQRT(8)</f>
        <v>4.9186981966824833E-2</v>
      </c>
      <c r="M94" s="77">
        <f>M93/SQRT(8)</f>
        <v>4.9186981966824934</v>
      </c>
    </row>
    <row r="95" spans="1:13" ht="15.6" x14ac:dyDescent="0.25">
      <c r="A95" s="69"/>
      <c r="B95" s="70" t="s">
        <v>73</v>
      </c>
      <c r="C95" s="70" t="s">
        <v>74</v>
      </c>
      <c r="D95" s="70" t="s">
        <v>75</v>
      </c>
      <c r="E95" s="70" t="s">
        <v>73</v>
      </c>
      <c r="F95" s="71" t="s">
        <v>76</v>
      </c>
      <c r="H95" s="37"/>
      <c r="I95" s="63"/>
      <c r="J95" s="63"/>
      <c r="K95" s="63"/>
      <c r="L95" s="63"/>
      <c r="M95" s="64"/>
    </row>
    <row r="96" spans="1:13" ht="15" x14ac:dyDescent="0.35">
      <c r="A96" s="72" t="s">
        <v>77</v>
      </c>
      <c r="B96" s="45" t="s">
        <v>78</v>
      </c>
      <c r="C96" s="45" t="s">
        <v>78</v>
      </c>
      <c r="D96" s="45" t="s">
        <v>78</v>
      </c>
      <c r="E96" s="70" t="s">
        <v>79</v>
      </c>
      <c r="F96" s="71" t="s">
        <v>73</v>
      </c>
      <c r="H96" s="37"/>
      <c r="I96" s="63"/>
      <c r="J96" s="63"/>
      <c r="K96" s="63"/>
      <c r="L96" s="63"/>
      <c r="M96" s="64"/>
    </row>
    <row r="97" spans="1:13" ht="15.6" x14ac:dyDescent="0.35">
      <c r="A97" s="37">
        <v>133</v>
      </c>
      <c r="B97" s="63">
        <v>41.971900000000005</v>
      </c>
      <c r="C97" s="63">
        <v>12.846399999999999</v>
      </c>
      <c r="D97" s="63">
        <v>48.669799999999995</v>
      </c>
      <c r="E97" s="63">
        <v>0.64932739343116708</v>
      </c>
      <c r="F97" s="64">
        <v>35.067260656883292</v>
      </c>
      <c r="H97" s="39" t="s">
        <v>92</v>
      </c>
      <c r="I97" s="60"/>
      <c r="J97" s="63"/>
      <c r="K97" s="63"/>
      <c r="L97" s="63"/>
      <c r="M97" s="64"/>
    </row>
    <row r="98" spans="1:13" x14ac:dyDescent="0.25">
      <c r="A98" s="37">
        <v>134</v>
      </c>
      <c r="B98" s="63">
        <v>40.424300000000002</v>
      </c>
      <c r="C98" s="63">
        <v>14.3598</v>
      </c>
      <c r="D98" s="63">
        <v>31.497499999999999</v>
      </c>
      <c r="E98" s="63">
        <v>0.64477306966354397</v>
      </c>
      <c r="F98" s="64">
        <v>35.522693033645602</v>
      </c>
      <c r="H98" s="37"/>
      <c r="I98" s="63"/>
      <c r="J98" s="63"/>
      <c r="K98" s="63"/>
      <c r="L98" s="63"/>
      <c r="M98" s="64"/>
    </row>
    <row r="99" spans="1:13" ht="15.6" x14ac:dyDescent="0.25">
      <c r="A99" s="37">
        <v>135</v>
      </c>
      <c r="B99" s="63">
        <v>33.307749999999999</v>
      </c>
      <c r="C99" s="63">
        <v>18.951550000000001</v>
      </c>
      <c r="D99" s="63">
        <v>60.821650000000005</v>
      </c>
      <c r="E99" s="63">
        <v>0.42466272995254828</v>
      </c>
      <c r="F99" s="64">
        <v>57.533727004745174</v>
      </c>
      <c r="H99" s="41"/>
      <c r="I99" s="60" t="s">
        <v>73</v>
      </c>
      <c r="J99" s="60" t="s">
        <v>74</v>
      </c>
      <c r="K99" s="60" t="s">
        <v>75</v>
      </c>
      <c r="L99" s="60" t="s">
        <v>73</v>
      </c>
      <c r="M99" s="62" t="s">
        <v>76</v>
      </c>
    </row>
    <row r="100" spans="1:13" ht="15" x14ac:dyDescent="0.35">
      <c r="A100" s="37">
        <v>137</v>
      </c>
      <c r="B100" s="63">
        <v>24.868200000000002</v>
      </c>
      <c r="C100" s="63">
        <v>10.336600000000001</v>
      </c>
      <c r="D100" s="63">
        <v>20.905149999999999</v>
      </c>
      <c r="E100" s="63">
        <v>0.58709623335493888</v>
      </c>
      <c r="F100" s="64">
        <v>41.290376664506113</v>
      </c>
      <c r="H100" s="44" t="s">
        <v>77</v>
      </c>
      <c r="I100" s="45" t="s">
        <v>78</v>
      </c>
      <c r="J100" s="45" t="s">
        <v>78</v>
      </c>
      <c r="K100" s="45" t="s">
        <v>78</v>
      </c>
      <c r="L100" s="60" t="s">
        <v>79</v>
      </c>
      <c r="M100" s="62" t="s">
        <v>73</v>
      </c>
    </row>
    <row r="101" spans="1:13" x14ac:dyDescent="0.25">
      <c r="A101" s="73" t="s">
        <v>81</v>
      </c>
      <c r="B101" s="52">
        <f>AVERAGE(B97:B100)</f>
        <v>35.143037500000005</v>
      </c>
      <c r="C101" s="52">
        <f>AVERAGE(C97:C100)</f>
        <v>14.123587499999999</v>
      </c>
      <c r="D101" s="52">
        <f>AVERAGE(D97:D100)</f>
        <v>40.473524999999995</v>
      </c>
      <c r="E101" s="52">
        <f>AVERAGE(E97:E100)</f>
        <v>0.57646485660054958</v>
      </c>
      <c r="F101" s="53">
        <f>AVERAGE(F97:F100)</f>
        <v>42.353514339945043</v>
      </c>
      <c r="H101" s="37">
        <v>73</v>
      </c>
      <c r="I101" s="63">
        <v>49.803800000000003</v>
      </c>
      <c r="J101" s="63">
        <v>12.9306</v>
      </c>
      <c r="K101" s="63">
        <v>77.134500000000003</v>
      </c>
      <c r="L101" s="63">
        <v>0.74036920877523404</v>
      </c>
      <c r="M101" s="64">
        <v>25.963079122476596</v>
      </c>
    </row>
    <row r="102" spans="1:13" x14ac:dyDescent="0.25">
      <c r="A102" s="73" t="s">
        <v>82</v>
      </c>
      <c r="B102" s="52">
        <f>STDEV(B97:B100)</f>
        <v>7.8201803580410649</v>
      </c>
      <c r="C102" s="52">
        <f>STDEV(C97:C100)</f>
        <v>3.621118633878909</v>
      </c>
      <c r="D102" s="52">
        <f>STDEV(D97:D100)</f>
        <v>17.745566956590427</v>
      </c>
      <c r="E102" s="52">
        <f>STDEV(E97:E100)</f>
        <v>0.1050902359432153</v>
      </c>
      <c r="F102" s="53">
        <f>STDEV(F97:F100)</f>
        <v>10.509023594321571</v>
      </c>
      <c r="H102" s="37">
        <v>81</v>
      </c>
      <c r="I102" s="63">
        <v>47.264449999999997</v>
      </c>
      <c r="J102" s="63">
        <v>22.504799999999999</v>
      </c>
      <c r="K102" s="63">
        <v>118.16669999999999</v>
      </c>
      <c r="L102" s="63">
        <v>0.52513231623892387</v>
      </c>
      <c r="M102" s="64">
        <v>47.486768376107619</v>
      </c>
    </row>
    <row r="103" spans="1:13" x14ac:dyDescent="0.25">
      <c r="A103" s="80" t="s">
        <v>83</v>
      </c>
      <c r="B103" s="81">
        <f>B102/SQRT(4)</f>
        <v>3.9100901790205325</v>
      </c>
      <c r="C103" s="81">
        <f>C102/SQRT(4)</f>
        <v>1.8105593169394545</v>
      </c>
      <c r="D103" s="81">
        <f>D102/SQRT(4)</f>
        <v>8.8727834782952133</v>
      </c>
      <c r="E103" s="81">
        <f>E102/SQRT(4)</f>
        <v>5.2545117971607651E-2</v>
      </c>
      <c r="F103" s="82">
        <f>F102/SQRT(4)</f>
        <v>5.2545117971607853</v>
      </c>
      <c r="H103" s="37">
        <v>83</v>
      </c>
      <c r="I103" s="63">
        <v>77.009299999999996</v>
      </c>
      <c r="J103" s="63">
        <v>26.515599999999999</v>
      </c>
      <c r="K103" s="63">
        <v>178.6258</v>
      </c>
      <c r="L103" s="63">
        <v>0.65568314476303513</v>
      </c>
      <c r="M103" s="64">
        <v>34.431685523696487</v>
      </c>
    </row>
    <row r="104" spans="1:13" x14ac:dyDescent="0.25">
      <c r="H104" s="37">
        <v>84</v>
      </c>
      <c r="I104" s="63">
        <v>28.723399999999998</v>
      </c>
      <c r="J104" s="63">
        <v>11.67745</v>
      </c>
      <c r="K104" s="63">
        <v>63.546100000000003</v>
      </c>
      <c r="L104" s="63">
        <v>0.56659354918870375</v>
      </c>
      <c r="M104" s="64">
        <v>43.34064508112963</v>
      </c>
    </row>
    <row r="105" spans="1:13" x14ac:dyDescent="0.25">
      <c r="H105" s="54" t="s">
        <v>81</v>
      </c>
      <c r="I105" s="76">
        <f>AVERAGE(I101:I104)</f>
        <v>50.7002375</v>
      </c>
      <c r="J105" s="76">
        <f>AVERAGE(J101:J104)</f>
        <v>18.4071125</v>
      </c>
      <c r="K105" s="76">
        <f>AVERAGE(K101:K104)</f>
        <v>109.36827500000001</v>
      </c>
      <c r="L105" s="76">
        <f>AVERAGE(L101:L104)</f>
        <v>0.62194455474147414</v>
      </c>
      <c r="M105" s="77">
        <f>AVERAGE(M101:M104)</f>
        <v>37.805544525852582</v>
      </c>
    </row>
    <row r="106" spans="1:13" x14ac:dyDescent="0.25">
      <c r="H106" s="54" t="s">
        <v>82</v>
      </c>
      <c r="I106" s="76">
        <f>STDEV(I101:I104)</f>
        <v>19.897708344320076</v>
      </c>
      <c r="J106" s="76">
        <f>STDEV(J101:J104)</f>
        <v>7.2530260101531612</v>
      </c>
      <c r="K106" s="76">
        <f>STDEV(K101:K104)</f>
        <v>51.680766970855096</v>
      </c>
      <c r="L106" s="76">
        <f>STDEV(L101:L104)</f>
        <v>9.5914952743278922E-2</v>
      </c>
      <c r="M106" s="77">
        <f>STDEV(M101:M104)</f>
        <v>9.5914952743278867</v>
      </c>
    </row>
    <row r="107" spans="1:13" x14ac:dyDescent="0.25">
      <c r="H107" s="54" t="s">
        <v>83</v>
      </c>
      <c r="I107" s="76">
        <f>I106/SQRT(4)</f>
        <v>9.9488541721600381</v>
      </c>
      <c r="J107" s="76">
        <f>J106/SQRT(4)</f>
        <v>3.6265130050765806</v>
      </c>
      <c r="K107" s="76">
        <f>K106/SQRT(4)</f>
        <v>25.840383485427548</v>
      </c>
      <c r="L107" s="76">
        <f>L106/SQRT(4)</f>
        <v>4.7957476371639461E-2</v>
      </c>
      <c r="M107" s="77">
        <f>M106/SQRT(4)</f>
        <v>4.7957476371639434</v>
      </c>
    </row>
    <row r="108" spans="1:13" x14ac:dyDescent="0.25">
      <c r="H108" s="37"/>
      <c r="I108" s="63"/>
      <c r="J108" s="63"/>
      <c r="K108" s="63"/>
      <c r="L108" s="63"/>
      <c r="M108" s="64"/>
    </row>
    <row r="109" spans="1:13" x14ac:dyDescent="0.25">
      <c r="H109" s="37"/>
      <c r="I109" s="63"/>
      <c r="J109" s="63"/>
      <c r="K109" s="63"/>
      <c r="L109" s="63"/>
      <c r="M109" s="64"/>
    </row>
    <row r="110" spans="1:13" ht="15.6" x14ac:dyDescent="0.35">
      <c r="H110" s="39" t="s">
        <v>93</v>
      </c>
      <c r="I110" s="60"/>
      <c r="J110" s="63"/>
      <c r="K110" s="63"/>
      <c r="L110" s="63"/>
      <c r="M110" s="64"/>
    </row>
    <row r="111" spans="1:13" x14ac:dyDescent="0.25">
      <c r="H111" s="37"/>
      <c r="I111" s="63"/>
      <c r="J111" s="63"/>
      <c r="K111" s="63"/>
      <c r="L111" s="63"/>
      <c r="M111" s="64"/>
    </row>
    <row r="112" spans="1:13" ht="15.6" x14ac:dyDescent="0.25">
      <c r="H112" s="41"/>
      <c r="I112" s="60" t="s">
        <v>73</v>
      </c>
      <c r="J112" s="60" t="s">
        <v>74</v>
      </c>
      <c r="K112" s="60" t="s">
        <v>75</v>
      </c>
      <c r="L112" s="60" t="s">
        <v>73</v>
      </c>
      <c r="M112" s="62" t="s">
        <v>76</v>
      </c>
    </row>
    <row r="113" spans="8:13" ht="15" x14ac:dyDescent="0.35">
      <c r="H113" s="44" t="s">
        <v>77</v>
      </c>
      <c r="I113" s="45" t="s">
        <v>78</v>
      </c>
      <c r="J113" s="45" t="s">
        <v>78</v>
      </c>
      <c r="K113" s="45" t="s">
        <v>78</v>
      </c>
      <c r="L113" s="60" t="s">
        <v>79</v>
      </c>
      <c r="M113" s="62" t="s">
        <v>73</v>
      </c>
    </row>
    <row r="114" spans="8:13" x14ac:dyDescent="0.25">
      <c r="H114" s="37">
        <v>91</v>
      </c>
      <c r="I114" s="63">
        <v>50.968549999999993</v>
      </c>
      <c r="J114" s="63">
        <v>19.794600000000003</v>
      </c>
      <c r="K114" s="63">
        <v>86.808250000000001</v>
      </c>
      <c r="L114" s="63">
        <v>0.60713702696636518</v>
      </c>
      <c r="M114" s="64">
        <v>39.286297303363469</v>
      </c>
    </row>
    <row r="115" spans="8:13" x14ac:dyDescent="0.25">
      <c r="H115" s="37">
        <v>92</v>
      </c>
      <c r="I115" s="63">
        <v>27.0184</v>
      </c>
      <c r="J115" s="63">
        <v>9.3677500000000009</v>
      </c>
      <c r="K115" s="63">
        <v>32.0792</v>
      </c>
      <c r="L115" s="63">
        <v>0.65392201559208041</v>
      </c>
      <c r="M115" s="64">
        <v>34.607798440791974</v>
      </c>
    </row>
    <row r="116" spans="8:13" x14ac:dyDescent="0.25">
      <c r="H116" s="37">
        <v>93</v>
      </c>
      <c r="I116" s="63">
        <v>34.927700000000002</v>
      </c>
      <c r="J116" s="63">
        <v>20.204599999999999</v>
      </c>
      <c r="K116" s="63">
        <v>93.247150000000005</v>
      </c>
      <c r="L116" s="63">
        <v>0.4192935744265498</v>
      </c>
      <c r="M116" s="64">
        <v>58.07064255734501</v>
      </c>
    </row>
    <row r="117" spans="8:13" x14ac:dyDescent="0.25">
      <c r="H117" s="37">
        <v>94</v>
      </c>
      <c r="I117" s="63">
        <v>22.483550000000001</v>
      </c>
      <c r="J117" s="63">
        <v>12.7483</v>
      </c>
      <c r="K117" s="46">
        <v>71.726299999999995</v>
      </c>
      <c r="L117" s="63">
        <v>0.43203444756113951</v>
      </c>
      <c r="M117" s="64">
        <v>56.796555243886047</v>
      </c>
    </row>
    <row r="118" spans="8:13" x14ac:dyDescent="0.25">
      <c r="H118" s="37">
        <v>95</v>
      </c>
      <c r="I118" s="63">
        <v>28.170549999999999</v>
      </c>
      <c r="J118" s="63">
        <v>6.7287499999999998</v>
      </c>
      <c r="K118" s="63">
        <v>42.588700000000003</v>
      </c>
      <c r="L118" s="63">
        <v>0.75931952032105277</v>
      </c>
      <c r="M118" s="64">
        <v>24.068047967894728</v>
      </c>
    </row>
    <row r="119" spans="8:13" x14ac:dyDescent="0.25">
      <c r="H119" s="37">
        <v>96</v>
      </c>
      <c r="I119" s="63">
        <v>27.486249999999998</v>
      </c>
      <c r="J119" s="63">
        <v>13.314599999999999</v>
      </c>
      <c r="K119" s="63">
        <v>63.409499999999994</v>
      </c>
      <c r="L119" s="63">
        <v>0.5150921170775431</v>
      </c>
      <c r="M119" s="64">
        <v>48.490788292245696</v>
      </c>
    </row>
    <row r="120" spans="8:13" x14ac:dyDescent="0.25">
      <c r="H120" s="54" t="s">
        <v>81</v>
      </c>
      <c r="I120" s="76">
        <f>AVERAGE(I114:I119)</f>
        <v>31.842500000000001</v>
      </c>
      <c r="J120" s="76">
        <f>AVERAGE(J114:J119)</f>
        <v>13.693100000000001</v>
      </c>
      <c r="K120" s="76">
        <f>AVERAGE(K114:K119)</f>
        <v>64.976516666666669</v>
      </c>
      <c r="L120" s="76">
        <f>AVERAGE(L114:L119)</f>
        <v>0.56446645032412179</v>
      </c>
      <c r="M120" s="77">
        <f>AVERAGE(M114:M119)</f>
        <v>43.553354967587815</v>
      </c>
    </row>
    <row r="121" spans="8:13" x14ac:dyDescent="0.25">
      <c r="H121" s="54" t="s">
        <v>82</v>
      </c>
      <c r="I121" s="76">
        <f>STDEV(I114:I119)</f>
        <v>10.184755906942476</v>
      </c>
      <c r="J121" s="76">
        <f>STDEV(J114:J119)</f>
        <v>5.4382840553799676</v>
      </c>
      <c r="K121" s="76">
        <f>STDEV(K114:K119)</f>
        <v>24.113548824896455</v>
      </c>
      <c r="L121" s="76">
        <f>STDEV(L114:L119)</f>
        <v>0.13329817642514921</v>
      </c>
      <c r="M121" s="77">
        <f>STDEV(M114:M119)</f>
        <v>13.329817642514936</v>
      </c>
    </row>
    <row r="122" spans="8:13" x14ac:dyDescent="0.25">
      <c r="H122" s="83" t="s">
        <v>83</v>
      </c>
      <c r="I122" s="84">
        <f>I121/SQRT(6)</f>
        <v>4.1579091878009971</v>
      </c>
      <c r="J122" s="84">
        <f>J121/SQRT(6)</f>
        <v>2.220170168665756</v>
      </c>
      <c r="K122" s="84">
        <f>K121/SQRT(6)</f>
        <v>9.844315084780872</v>
      </c>
      <c r="L122" s="84">
        <f>L121/SQRT(6)</f>
        <v>5.4418752647517575E-2</v>
      </c>
      <c r="M122" s="85">
        <f>M121/SQRT(6)</f>
        <v>5.4418752647517641</v>
      </c>
    </row>
    <row r="123" spans="8:13" x14ac:dyDescent="0.25">
      <c r="I123" s="63"/>
      <c r="J123" s="63"/>
      <c r="K123" s="63"/>
      <c r="L123" s="63"/>
      <c r="M123" s="6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Data collection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abuecker</dc:creator>
  <cp:lastModifiedBy>adriemel</cp:lastModifiedBy>
  <dcterms:created xsi:type="dcterms:W3CDTF">2017-03-13T07:22:52Z</dcterms:created>
  <dcterms:modified xsi:type="dcterms:W3CDTF">2017-03-13T07:22:52Z</dcterms:modified>
</cp:coreProperties>
</file>